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5" windowWidth="14505" windowHeight="12600" tabRatio="741"/>
  </bookViews>
  <sheets>
    <sheet name="Information " sheetId="6" r:id="rId1"/>
    <sheet name="Summary " sheetId="5" r:id="rId2"/>
    <sheet name="Mains gas" sheetId="1" r:id="rId3"/>
    <sheet name="Mains renewable gas" sheetId="11" r:id="rId4"/>
    <sheet name="Mains electricity " sheetId="2" r:id="rId5"/>
    <sheet name="Mains renewable electricity" sheetId="12" r:id="rId6"/>
    <sheet name="Bottled gas" sheetId="3" r:id="rId7"/>
    <sheet name="Generator diesel" sheetId="4" r:id="rId8"/>
    <sheet name="Generator biodiesel " sheetId="9" r:id="rId9"/>
    <sheet name="Other renewable energy" sheetId="10" r:id="rId10"/>
    <sheet name="Lookup" sheetId="8" r:id="rId11"/>
  </sheets>
  <calcPr calcId="125725"/>
</workbook>
</file>

<file path=xl/calcChain.xml><?xml version="1.0" encoding="utf-8"?>
<calcChain xmlns="http://schemas.openxmlformats.org/spreadsheetml/2006/main">
  <c r="I7" i="8"/>
  <c r="J7" s="1"/>
  <c r="B38"/>
  <c r="C40" s="1"/>
  <c r="L7"/>
  <c r="M7" s="1"/>
  <c r="L6"/>
  <c r="L5"/>
  <c r="M5" s="1"/>
  <c r="I6"/>
  <c r="J6" s="1"/>
  <c r="I5"/>
  <c r="J5" s="1"/>
  <c r="B28" s="1"/>
  <c r="C30" s="1"/>
  <c r="C10"/>
  <c r="G32" i="12"/>
  <c r="E32"/>
  <c r="E31"/>
  <c r="G31" s="1"/>
  <c r="G30"/>
  <c r="E30"/>
  <c r="G29"/>
  <c r="E29"/>
  <c r="G28"/>
  <c r="E28"/>
  <c r="E27"/>
  <c r="G27" s="1"/>
  <c r="G26"/>
  <c r="E26"/>
  <c r="E25"/>
  <c r="G25" s="1"/>
  <c r="G24"/>
  <c r="E24"/>
  <c r="E23"/>
  <c r="G16"/>
  <c r="E16"/>
  <c r="E15"/>
  <c r="G15" s="1"/>
  <c r="G14"/>
  <c r="E14"/>
  <c r="E13"/>
  <c r="G13" s="1"/>
  <c r="G12"/>
  <c r="E12"/>
  <c r="E11"/>
  <c r="G11" s="1"/>
  <c r="G10"/>
  <c r="E10"/>
  <c r="E9"/>
  <c r="G9" s="1"/>
  <c r="G8"/>
  <c r="E8"/>
  <c r="E7"/>
  <c r="F32" i="11"/>
  <c r="G32" s="1"/>
  <c r="I32" s="1"/>
  <c r="F31"/>
  <c r="G31" s="1"/>
  <c r="I31" s="1"/>
  <c r="I30"/>
  <c r="G30"/>
  <c r="F30"/>
  <c r="F29"/>
  <c r="G29" s="1"/>
  <c r="I29" s="1"/>
  <c r="F28"/>
  <c r="G28" s="1"/>
  <c r="I28" s="1"/>
  <c r="F27"/>
  <c r="G27" s="1"/>
  <c r="I27" s="1"/>
  <c r="F26"/>
  <c r="G26" s="1"/>
  <c r="I26" s="1"/>
  <c r="G25"/>
  <c r="I25" s="1"/>
  <c r="F25"/>
  <c r="F24"/>
  <c r="G24" s="1"/>
  <c r="G23"/>
  <c r="I23" s="1"/>
  <c r="F23"/>
  <c r="F16"/>
  <c r="G16" s="1"/>
  <c r="I16" s="1"/>
  <c r="F15"/>
  <c r="G15" s="1"/>
  <c r="I15" s="1"/>
  <c r="F14"/>
  <c r="G14" s="1"/>
  <c r="I14" s="1"/>
  <c r="I13"/>
  <c r="G13"/>
  <c r="F13"/>
  <c r="F12"/>
  <c r="G12" s="1"/>
  <c r="I12" s="1"/>
  <c r="F11"/>
  <c r="G11" s="1"/>
  <c r="I11" s="1"/>
  <c r="F10"/>
  <c r="G10" s="1"/>
  <c r="I10" s="1"/>
  <c r="F9"/>
  <c r="G9" s="1"/>
  <c r="I9" s="1"/>
  <c r="F8"/>
  <c r="G8" s="1"/>
  <c r="I8" s="1"/>
  <c r="F7"/>
  <c r="G7" s="1"/>
  <c r="C19" i="10"/>
  <c r="C12" i="5" s="1"/>
  <c r="H55" i="9"/>
  <c r="F55"/>
  <c r="I55" s="1"/>
  <c r="I54"/>
  <c r="H54"/>
  <c r="F54"/>
  <c r="H53"/>
  <c r="F53"/>
  <c r="H52"/>
  <c r="F52"/>
  <c r="I51"/>
  <c r="H51"/>
  <c r="F51"/>
  <c r="H50"/>
  <c r="F50"/>
  <c r="I50" s="1"/>
  <c r="H49"/>
  <c r="F49"/>
  <c r="H48"/>
  <c r="F48"/>
  <c r="H47"/>
  <c r="F47"/>
  <c r="H46"/>
  <c r="F46"/>
  <c r="I46" s="1"/>
  <c r="H45"/>
  <c r="F45"/>
  <c r="H44"/>
  <c r="F44"/>
  <c r="H43"/>
  <c r="F43"/>
  <c r="I43" s="1"/>
  <c r="H42"/>
  <c r="F42"/>
  <c r="H41"/>
  <c r="F41"/>
  <c r="I41" s="1"/>
  <c r="H40"/>
  <c r="F40"/>
  <c r="H39"/>
  <c r="F39"/>
  <c r="I39" s="1"/>
  <c r="H38"/>
  <c r="F38"/>
  <c r="I38" s="1"/>
  <c r="H37"/>
  <c r="F37"/>
  <c r="H36"/>
  <c r="F36"/>
  <c r="I36" s="1"/>
  <c r="I35"/>
  <c r="H35"/>
  <c r="F35"/>
  <c r="H34"/>
  <c r="F34"/>
  <c r="I34" s="1"/>
  <c r="H33"/>
  <c r="F33"/>
  <c r="H32"/>
  <c r="F32"/>
  <c r="H31"/>
  <c r="F31"/>
  <c r="H30"/>
  <c r="I30" s="1"/>
  <c r="F30"/>
  <c r="H29"/>
  <c r="F29"/>
  <c r="H28"/>
  <c r="F28"/>
  <c r="H27"/>
  <c r="F27"/>
  <c r="I27" s="1"/>
  <c r="H26"/>
  <c r="F26"/>
  <c r="H25"/>
  <c r="F25"/>
  <c r="I25" s="1"/>
  <c r="H24"/>
  <c r="F24"/>
  <c r="H23"/>
  <c r="F23"/>
  <c r="I23" s="1"/>
  <c r="H22"/>
  <c r="F22"/>
  <c r="I22" s="1"/>
  <c r="H21"/>
  <c r="F21"/>
  <c r="H20"/>
  <c r="F20"/>
  <c r="I20" s="1"/>
  <c r="I19"/>
  <c r="H19"/>
  <c r="F19"/>
  <c r="H18"/>
  <c r="F18"/>
  <c r="I18" s="1"/>
  <c r="H17"/>
  <c r="F17"/>
  <c r="H16"/>
  <c r="F16"/>
  <c r="H15"/>
  <c r="F15"/>
  <c r="H14"/>
  <c r="I14" s="1"/>
  <c r="F14"/>
  <c r="H13"/>
  <c r="F13"/>
  <c r="H12"/>
  <c r="F12"/>
  <c r="H11"/>
  <c r="F11"/>
  <c r="I11" s="1"/>
  <c r="H10"/>
  <c r="F10"/>
  <c r="H9"/>
  <c r="F9"/>
  <c r="I9" s="1"/>
  <c r="H8"/>
  <c r="F8"/>
  <c r="H7"/>
  <c r="F7"/>
  <c r="H6"/>
  <c r="F6"/>
  <c r="I6" s="1"/>
  <c r="F7" i="4"/>
  <c r="H7"/>
  <c r="F8"/>
  <c r="H8"/>
  <c r="F9"/>
  <c r="H9"/>
  <c r="F10"/>
  <c r="H10"/>
  <c r="F11"/>
  <c r="H11"/>
  <c r="F12"/>
  <c r="H12"/>
  <c r="F13"/>
  <c r="H13"/>
  <c r="F14"/>
  <c r="H14"/>
  <c r="F15"/>
  <c r="H15"/>
  <c r="F16"/>
  <c r="H16"/>
  <c r="F17"/>
  <c r="H17"/>
  <c r="F18"/>
  <c r="H18"/>
  <c r="F19"/>
  <c r="H19"/>
  <c r="F20"/>
  <c r="H20"/>
  <c r="F21"/>
  <c r="H21"/>
  <c r="F22"/>
  <c r="H22"/>
  <c r="F23"/>
  <c r="H23"/>
  <c r="F24"/>
  <c r="H24"/>
  <c r="F25"/>
  <c r="H25"/>
  <c r="F26"/>
  <c r="H26"/>
  <c r="F27"/>
  <c r="H27"/>
  <c r="F28"/>
  <c r="H28"/>
  <c r="F29"/>
  <c r="I29" s="1"/>
  <c r="H29"/>
  <c r="F30"/>
  <c r="H30"/>
  <c r="F31"/>
  <c r="H31"/>
  <c r="F32"/>
  <c r="H32"/>
  <c r="I32" s="1"/>
  <c r="F33"/>
  <c r="I33" s="1"/>
  <c r="H33"/>
  <c r="F34"/>
  <c r="H34"/>
  <c r="F35"/>
  <c r="H35"/>
  <c r="F36"/>
  <c r="H36"/>
  <c r="F37"/>
  <c r="H37"/>
  <c r="F38"/>
  <c r="H38"/>
  <c r="F39"/>
  <c r="H39"/>
  <c r="F40"/>
  <c r="H40"/>
  <c r="F41"/>
  <c r="I41" s="1"/>
  <c r="H41"/>
  <c r="F42"/>
  <c r="H42"/>
  <c r="F43"/>
  <c r="H43"/>
  <c r="F44"/>
  <c r="H44"/>
  <c r="I44" s="1"/>
  <c r="F45"/>
  <c r="H45"/>
  <c r="F46"/>
  <c r="H46"/>
  <c r="F47"/>
  <c r="H47"/>
  <c r="F48"/>
  <c r="H48"/>
  <c r="F49"/>
  <c r="I49" s="1"/>
  <c r="H49"/>
  <c r="F50"/>
  <c r="H50"/>
  <c r="F51"/>
  <c r="H51"/>
  <c r="F52"/>
  <c r="H52"/>
  <c r="F53"/>
  <c r="H53"/>
  <c r="F54"/>
  <c r="H54"/>
  <c r="F55"/>
  <c r="H55"/>
  <c r="H6"/>
  <c r="F6"/>
  <c r="I6" s="1"/>
  <c r="O13" i="3"/>
  <c r="O17"/>
  <c r="O21"/>
  <c r="O25"/>
  <c r="O29"/>
  <c r="O33"/>
  <c r="O37"/>
  <c r="O41"/>
  <c r="O45"/>
  <c r="O49"/>
  <c r="O53"/>
  <c r="O57"/>
  <c r="O61"/>
  <c r="O65"/>
  <c r="O69"/>
  <c r="O73"/>
  <c r="O77"/>
  <c r="O81"/>
  <c r="O85"/>
  <c r="O89"/>
  <c r="O93"/>
  <c r="O97"/>
  <c r="O101"/>
  <c r="O105"/>
  <c r="O109"/>
  <c r="O113"/>
  <c r="O117"/>
  <c r="O121"/>
  <c r="O125"/>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7"/>
  <c r="E7"/>
  <c r="E10"/>
  <c r="E11"/>
  <c r="O11" s="1"/>
  <c r="E12"/>
  <c r="O12" s="1"/>
  <c r="E13"/>
  <c r="E14"/>
  <c r="O14" s="1"/>
  <c r="E15"/>
  <c r="O15" s="1"/>
  <c r="E16"/>
  <c r="O16" s="1"/>
  <c r="E17"/>
  <c r="E18"/>
  <c r="O18" s="1"/>
  <c r="E19"/>
  <c r="O19" s="1"/>
  <c r="E20"/>
  <c r="O20" s="1"/>
  <c r="E21"/>
  <c r="E22"/>
  <c r="O22" s="1"/>
  <c r="E23"/>
  <c r="O23" s="1"/>
  <c r="E24"/>
  <c r="O24" s="1"/>
  <c r="E25"/>
  <c r="E26"/>
  <c r="O26" s="1"/>
  <c r="E27"/>
  <c r="O27" s="1"/>
  <c r="E28"/>
  <c r="O28" s="1"/>
  <c r="E29"/>
  <c r="E30"/>
  <c r="O30" s="1"/>
  <c r="E31"/>
  <c r="O31" s="1"/>
  <c r="E32"/>
  <c r="O32" s="1"/>
  <c r="E33"/>
  <c r="E34"/>
  <c r="O34" s="1"/>
  <c r="E35"/>
  <c r="O35" s="1"/>
  <c r="E36"/>
  <c r="O36" s="1"/>
  <c r="E37"/>
  <c r="E38"/>
  <c r="O38" s="1"/>
  <c r="E39"/>
  <c r="O39" s="1"/>
  <c r="E40"/>
  <c r="O40" s="1"/>
  <c r="E41"/>
  <c r="E42"/>
  <c r="O42" s="1"/>
  <c r="E43"/>
  <c r="O43" s="1"/>
  <c r="E44"/>
  <c r="O44" s="1"/>
  <c r="E45"/>
  <c r="E46"/>
  <c r="O46" s="1"/>
  <c r="E47"/>
  <c r="O47" s="1"/>
  <c r="E48"/>
  <c r="O48" s="1"/>
  <c r="E49"/>
  <c r="E50"/>
  <c r="O50" s="1"/>
  <c r="E51"/>
  <c r="O51" s="1"/>
  <c r="E52"/>
  <c r="O52" s="1"/>
  <c r="E53"/>
  <c r="E54"/>
  <c r="O54" s="1"/>
  <c r="E55"/>
  <c r="O55" s="1"/>
  <c r="E56"/>
  <c r="O56" s="1"/>
  <c r="E57"/>
  <c r="E58"/>
  <c r="O58" s="1"/>
  <c r="E59"/>
  <c r="O59" s="1"/>
  <c r="E60"/>
  <c r="O60" s="1"/>
  <c r="E61"/>
  <c r="E62"/>
  <c r="O62" s="1"/>
  <c r="E63"/>
  <c r="O63" s="1"/>
  <c r="E64"/>
  <c r="O64" s="1"/>
  <c r="E65"/>
  <c r="E66"/>
  <c r="O66" s="1"/>
  <c r="E67"/>
  <c r="O67" s="1"/>
  <c r="E68"/>
  <c r="O68" s="1"/>
  <c r="E69"/>
  <c r="E70"/>
  <c r="O70" s="1"/>
  <c r="E71"/>
  <c r="O71" s="1"/>
  <c r="E72"/>
  <c r="O72" s="1"/>
  <c r="E73"/>
  <c r="E74"/>
  <c r="O74" s="1"/>
  <c r="E75"/>
  <c r="O75" s="1"/>
  <c r="E76"/>
  <c r="O76" s="1"/>
  <c r="E77"/>
  <c r="E78"/>
  <c r="O78" s="1"/>
  <c r="E79"/>
  <c r="O79" s="1"/>
  <c r="E80"/>
  <c r="O80" s="1"/>
  <c r="E81"/>
  <c r="E82"/>
  <c r="O82" s="1"/>
  <c r="E83"/>
  <c r="O83" s="1"/>
  <c r="E84"/>
  <c r="O84" s="1"/>
  <c r="E85"/>
  <c r="E86"/>
  <c r="O86" s="1"/>
  <c r="E87"/>
  <c r="O87" s="1"/>
  <c r="E88"/>
  <c r="O88" s="1"/>
  <c r="E89"/>
  <c r="E90"/>
  <c r="O90" s="1"/>
  <c r="E91"/>
  <c r="O91" s="1"/>
  <c r="E92"/>
  <c r="O92" s="1"/>
  <c r="E93"/>
  <c r="E94"/>
  <c r="O94" s="1"/>
  <c r="E95"/>
  <c r="O95" s="1"/>
  <c r="E96"/>
  <c r="O96" s="1"/>
  <c r="E97"/>
  <c r="E98"/>
  <c r="O98" s="1"/>
  <c r="E99"/>
  <c r="O99" s="1"/>
  <c r="E100"/>
  <c r="O100" s="1"/>
  <c r="E101"/>
  <c r="E102"/>
  <c r="O102" s="1"/>
  <c r="E103"/>
  <c r="O103" s="1"/>
  <c r="E104"/>
  <c r="O104" s="1"/>
  <c r="E105"/>
  <c r="E106"/>
  <c r="O106" s="1"/>
  <c r="E107"/>
  <c r="O107" s="1"/>
  <c r="E108"/>
  <c r="O108" s="1"/>
  <c r="E109"/>
  <c r="E110"/>
  <c r="O110" s="1"/>
  <c r="E111"/>
  <c r="O111" s="1"/>
  <c r="E112"/>
  <c r="O112" s="1"/>
  <c r="E113"/>
  <c r="E114"/>
  <c r="O114" s="1"/>
  <c r="E115"/>
  <c r="O115" s="1"/>
  <c r="E116"/>
  <c r="O116" s="1"/>
  <c r="E117"/>
  <c r="E118"/>
  <c r="O118" s="1"/>
  <c r="E119"/>
  <c r="O119" s="1"/>
  <c r="E120"/>
  <c r="O120" s="1"/>
  <c r="E121"/>
  <c r="E122"/>
  <c r="O122" s="1"/>
  <c r="E123"/>
  <c r="O123" s="1"/>
  <c r="E124"/>
  <c r="O124" s="1"/>
  <c r="E125"/>
  <c r="E126"/>
  <c r="O126" s="1"/>
  <c r="E9"/>
  <c r="E8"/>
  <c r="O8" s="1"/>
  <c r="G27" i="2"/>
  <c r="E32"/>
  <c r="G32" s="1"/>
  <c r="E31"/>
  <c r="G31" s="1"/>
  <c r="E30"/>
  <c r="G30" s="1"/>
  <c r="E29"/>
  <c r="G29" s="1"/>
  <c r="E28"/>
  <c r="G28" s="1"/>
  <c r="E27"/>
  <c r="E26"/>
  <c r="G26" s="1"/>
  <c r="E25"/>
  <c r="G25" s="1"/>
  <c r="E24"/>
  <c r="G24" s="1"/>
  <c r="E23"/>
  <c r="G23" s="1"/>
  <c r="E8"/>
  <c r="G8" s="1"/>
  <c r="E9"/>
  <c r="G9" s="1"/>
  <c r="E10"/>
  <c r="G10" s="1"/>
  <c r="E11"/>
  <c r="G11" s="1"/>
  <c r="E12"/>
  <c r="G12" s="1"/>
  <c r="E13"/>
  <c r="G13" s="1"/>
  <c r="E14"/>
  <c r="G14" s="1"/>
  <c r="E15"/>
  <c r="G15" s="1"/>
  <c r="E16"/>
  <c r="G16" s="1"/>
  <c r="E7"/>
  <c r="G7" s="1"/>
  <c r="O9" i="3" l="1"/>
  <c r="E17" i="12"/>
  <c r="E33"/>
  <c r="I54" i="4"/>
  <c r="I52"/>
  <c r="I50"/>
  <c r="I28"/>
  <c r="I24"/>
  <c r="I22"/>
  <c r="I20"/>
  <c r="I18"/>
  <c r="I8"/>
  <c r="I10" i="9"/>
  <c r="I15"/>
  <c r="I17"/>
  <c r="I26"/>
  <c r="I31"/>
  <c r="I33"/>
  <c r="I42"/>
  <c r="I47"/>
  <c r="G7" i="12"/>
  <c r="G17" s="1"/>
  <c r="G35" s="1"/>
  <c r="C8" i="5" s="1"/>
  <c r="G23" i="12"/>
  <c r="G33" s="1"/>
  <c r="O10" i="3"/>
  <c r="O128" s="1"/>
  <c r="O7"/>
  <c r="I12" i="9"/>
  <c r="I28"/>
  <c r="I44"/>
  <c r="I13"/>
  <c r="I21"/>
  <c r="I24"/>
  <c r="I29"/>
  <c r="I40"/>
  <c r="I48"/>
  <c r="I53"/>
  <c r="I49"/>
  <c r="I52"/>
  <c r="I8"/>
  <c r="I16"/>
  <c r="I32"/>
  <c r="I37"/>
  <c r="I45"/>
  <c r="M6" i="8"/>
  <c r="P9" i="3"/>
  <c r="I7" i="9"/>
  <c r="P115" i="3"/>
  <c r="P83"/>
  <c r="P67"/>
  <c r="P51"/>
  <c r="P19"/>
  <c r="P119"/>
  <c r="P87"/>
  <c r="P71"/>
  <c r="P55"/>
  <c r="P39"/>
  <c r="P23"/>
  <c r="P123"/>
  <c r="P107"/>
  <c r="P91"/>
  <c r="P75"/>
  <c r="P59"/>
  <c r="P43"/>
  <c r="P27"/>
  <c r="P11"/>
  <c r="P99"/>
  <c r="P35"/>
  <c r="P103"/>
  <c r="P7"/>
  <c r="P111"/>
  <c r="P95"/>
  <c r="P79"/>
  <c r="P63"/>
  <c r="P47"/>
  <c r="P31"/>
  <c r="P15"/>
  <c r="P124"/>
  <c r="P116"/>
  <c r="P108"/>
  <c r="P100"/>
  <c r="P92"/>
  <c r="P88"/>
  <c r="P80"/>
  <c r="P72"/>
  <c r="P64"/>
  <c r="P60"/>
  <c r="P52"/>
  <c r="P44"/>
  <c r="P36"/>
  <c r="P28"/>
  <c r="P20"/>
  <c r="P12"/>
  <c r="P126"/>
  <c r="P122"/>
  <c r="P118"/>
  <c r="P114"/>
  <c r="P110"/>
  <c r="P106"/>
  <c r="P102"/>
  <c r="P98"/>
  <c r="P94"/>
  <c r="P90"/>
  <c r="P86"/>
  <c r="P82"/>
  <c r="P78"/>
  <c r="P74"/>
  <c r="P70"/>
  <c r="P66"/>
  <c r="P62"/>
  <c r="P58"/>
  <c r="P54"/>
  <c r="P50"/>
  <c r="P46"/>
  <c r="P42"/>
  <c r="P38"/>
  <c r="P34"/>
  <c r="P30"/>
  <c r="P26"/>
  <c r="P22"/>
  <c r="P18"/>
  <c r="P14"/>
  <c r="B17" i="8"/>
  <c r="C19" s="1"/>
  <c r="P120" i="3"/>
  <c r="P112"/>
  <c r="P104"/>
  <c r="P96"/>
  <c r="P84"/>
  <c r="P76"/>
  <c r="P68"/>
  <c r="P56"/>
  <c r="P48"/>
  <c r="P40"/>
  <c r="P32"/>
  <c r="P24"/>
  <c r="P16"/>
  <c r="P125"/>
  <c r="P121"/>
  <c r="P117"/>
  <c r="P113"/>
  <c r="P109"/>
  <c r="P105"/>
  <c r="P101"/>
  <c r="P97"/>
  <c r="P93"/>
  <c r="P89"/>
  <c r="P85"/>
  <c r="P81"/>
  <c r="P77"/>
  <c r="P73"/>
  <c r="P69"/>
  <c r="P65"/>
  <c r="P61"/>
  <c r="P57"/>
  <c r="P53"/>
  <c r="P49"/>
  <c r="P45"/>
  <c r="P41"/>
  <c r="P37"/>
  <c r="P33"/>
  <c r="P29"/>
  <c r="P25"/>
  <c r="P21"/>
  <c r="P17"/>
  <c r="P13"/>
  <c r="G17" i="11"/>
  <c r="I7"/>
  <c r="I17" s="1"/>
  <c r="G33"/>
  <c r="I24"/>
  <c r="I33" s="1"/>
  <c r="F33"/>
  <c r="F17"/>
  <c r="I7" i="4"/>
  <c r="I12"/>
  <c r="I55"/>
  <c r="I25"/>
  <c r="I13"/>
  <c r="I16"/>
  <c r="I48"/>
  <c r="I23"/>
  <c r="I45"/>
  <c r="I39"/>
  <c r="I42"/>
  <c r="I40"/>
  <c r="I38"/>
  <c r="I36"/>
  <c r="I34"/>
  <c r="I9"/>
  <c r="I27"/>
  <c r="I11"/>
  <c r="I53"/>
  <c r="I51"/>
  <c r="I46"/>
  <c r="I37"/>
  <c r="I35"/>
  <c r="I30"/>
  <c r="I21"/>
  <c r="I19"/>
  <c r="I14"/>
  <c r="I43"/>
  <c r="I47"/>
  <c r="I31"/>
  <c r="I26"/>
  <c r="I17"/>
  <c r="I15"/>
  <c r="I10"/>
  <c r="P8" i="3"/>
  <c r="G33" i="2"/>
  <c r="E33"/>
  <c r="G17"/>
  <c r="F12" i="1"/>
  <c r="G12" s="1"/>
  <c r="I12" s="1"/>
  <c r="F13"/>
  <c r="G13" s="1"/>
  <c r="I13" s="1"/>
  <c r="F14"/>
  <c r="G14" s="1"/>
  <c r="I14" s="1"/>
  <c r="F15"/>
  <c r="G15" s="1"/>
  <c r="I15" s="1"/>
  <c r="F16"/>
  <c r="G16" s="1"/>
  <c r="I16" s="1"/>
  <c r="F28"/>
  <c r="G28" s="1"/>
  <c r="I28" s="1"/>
  <c r="F29"/>
  <c r="G29" s="1"/>
  <c r="I29" s="1"/>
  <c r="F30"/>
  <c r="G30" s="1"/>
  <c r="I30" s="1"/>
  <c r="F31"/>
  <c r="G31" s="1"/>
  <c r="I31" s="1"/>
  <c r="F32"/>
  <c r="G32" s="1"/>
  <c r="I32" s="1"/>
  <c r="F27"/>
  <c r="G27" s="1"/>
  <c r="I27" s="1"/>
  <c r="F26"/>
  <c r="G26" s="1"/>
  <c r="I26" s="1"/>
  <c r="F25"/>
  <c r="G25" s="1"/>
  <c r="I25" s="1"/>
  <c r="F24"/>
  <c r="G24" s="1"/>
  <c r="I24" s="1"/>
  <c r="F23"/>
  <c r="G23" s="1"/>
  <c r="I23" s="1"/>
  <c r="F8"/>
  <c r="G8" s="1"/>
  <c r="I8" s="1"/>
  <c r="F9"/>
  <c r="G9" s="1"/>
  <c r="I9" s="1"/>
  <c r="F10"/>
  <c r="G10" s="1"/>
  <c r="I10" s="1"/>
  <c r="F11"/>
  <c r="G11" s="1"/>
  <c r="I11" s="1"/>
  <c r="F7"/>
  <c r="G7" s="1"/>
  <c r="I7" s="1"/>
  <c r="G35" i="2" l="1"/>
  <c r="C7" i="5" s="1"/>
  <c r="P10" i="3"/>
  <c r="P128" s="1"/>
  <c r="D9" i="5" s="1"/>
  <c r="I57" i="9"/>
  <c r="I61" s="1"/>
  <c r="D11" i="5" s="1"/>
  <c r="C11" s="1"/>
  <c r="I35" i="11"/>
  <c r="C6" i="5" s="1"/>
  <c r="I57" i="4"/>
  <c r="I61" s="1"/>
  <c r="D10" i="5" s="1"/>
  <c r="I17" i="1"/>
  <c r="I35" s="1"/>
  <c r="C5" i="5" s="1"/>
  <c r="I33" i="1"/>
  <c r="G17"/>
  <c r="G33"/>
  <c r="E17" i="2"/>
  <c r="F17" i="1"/>
  <c r="F33"/>
  <c r="C15" i="5" l="1"/>
  <c r="C10"/>
  <c r="C9"/>
  <c r="C16" l="1"/>
</calcChain>
</file>

<file path=xl/comments1.xml><?xml version="1.0" encoding="utf-8"?>
<comments xmlns="http://schemas.openxmlformats.org/spreadsheetml/2006/main">
  <authors>
    <author>Edcook</author>
  </authors>
  <commentList>
    <comment ref="G7" authorId="0">
      <text>
        <r>
          <rPr>
            <b/>
            <sz val="9"/>
            <color indexed="81"/>
            <rFont val="Tahoma"/>
            <family val="2"/>
          </rPr>
          <t xml:space="preserve">Most commonly used biodiesel type)
</t>
        </r>
      </text>
    </comment>
    <comment ref="B38" authorId="0">
      <text>
        <r>
          <rPr>
            <b/>
            <sz val="9"/>
            <color indexed="81"/>
            <rFont val="Tahoma"/>
            <family val="2"/>
          </rPr>
          <t>based on biodiesel density of 0.88 L / kg</t>
        </r>
      </text>
    </comment>
  </commentList>
</comments>
</file>

<file path=xl/sharedStrings.xml><?xml version="1.0" encoding="utf-8"?>
<sst xmlns="http://schemas.openxmlformats.org/spreadsheetml/2006/main" count="288" uniqueCount="171">
  <si>
    <r>
      <t>Start reading (ft</t>
    </r>
    <r>
      <rPr>
        <vertAlign val="superscript"/>
        <sz val="11"/>
        <color theme="1"/>
        <rFont val="Calibri"/>
        <family val="2"/>
        <scheme val="minor"/>
      </rPr>
      <t>3</t>
    </r>
    <r>
      <rPr>
        <sz val="11"/>
        <color theme="1"/>
        <rFont val="Calibri"/>
        <family val="2"/>
        <scheme val="minor"/>
      </rPr>
      <t>)</t>
    </r>
  </si>
  <si>
    <r>
      <t>Finish reading (ft</t>
    </r>
    <r>
      <rPr>
        <vertAlign val="superscript"/>
        <sz val="11"/>
        <color theme="1"/>
        <rFont val="Calibri"/>
        <family val="2"/>
        <scheme val="minor"/>
      </rPr>
      <t>3</t>
    </r>
    <r>
      <rPr>
        <sz val="11"/>
        <color theme="1"/>
        <rFont val="Calibri"/>
        <family val="2"/>
        <scheme val="minor"/>
      </rPr>
      <t>)</t>
    </r>
  </si>
  <si>
    <r>
      <t>Start reading (m</t>
    </r>
    <r>
      <rPr>
        <vertAlign val="superscript"/>
        <sz val="11"/>
        <color theme="1"/>
        <rFont val="Calibri"/>
        <family val="2"/>
        <scheme val="minor"/>
      </rPr>
      <t>3</t>
    </r>
    <r>
      <rPr>
        <sz val="11"/>
        <color theme="1"/>
        <rFont val="Calibri"/>
        <family val="2"/>
        <scheme val="minor"/>
      </rPr>
      <t>)</t>
    </r>
  </si>
  <si>
    <r>
      <t>Finish reading (m</t>
    </r>
    <r>
      <rPr>
        <vertAlign val="superscript"/>
        <sz val="11"/>
        <color theme="1"/>
        <rFont val="Calibri"/>
        <family val="2"/>
        <scheme val="minor"/>
      </rPr>
      <t>3</t>
    </r>
    <r>
      <rPr>
        <sz val="11"/>
        <color theme="1"/>
        <rFont val="Calibri"/>
        <family val="2"/>
        <scheme val="minor"/>
      </rPr>
      <t>)</t>
    </r>
  </si>
  <si>
    <t xml:space="preserve">Total </t>
  </si>
  <si>
    <t>Mains gas reading (Imperial meter)</t>
  </si>
  <si>
    <t>Mains gas reading (Metric meter)</t>
  </si>
  <si>
    <t>Event venue</t>
  </si>
  <si>
    <t xml:space="preserve">source </t>
  </si>
  <si>
    <t>L / kg</t>
  </si>
  <si>
    <t xml:space="preserve">http://www.lpg-solutions.co.uk/how-will-a-supplier-calculate-the-cost-of-lpg-to-an-end-user/ </t>
  </si>
  <si>
    <t xml:space="preserve">http://www.elgas.com.au/blog/389-lpg-conversions-kg-litres-mj-kwh-and-m3 </t>
  </si>
  <si>
    <t>Temp</t>
  </si>
  <si>
    <t>not specified</t>
  </si>
  <si>
    <r>
      <t>8</t>
    </r>
    <r>
      <rPr>
        <sz val="11"/>
        <color theme="1"/>
        <rFont val="Calibri"/>
        <family val="2"/>
        <scheme val="minor"/>
      </rPr>
      <t>°C</t>
    </r>
  </si>
  <si>
    <t xml:space="preserve">http://www.langegas.com/alte_daten/umrele.htm </t>
  </si>
  <si>
    <t>kWh electricity  used</t>
  </si>
  <si>
    <t>Mains electricity reading (Main meter)</t>
  </si>
  <si>
    <t>Mains electricity reading (Two rate / Economy 7 meter)</t>
  </si>
  <si>
    <t>Finish reading (kWh)</t>
  </si>
  <si>
    <t>Start reading (kWh)</t>
  </si>
  <si>
    <t>Gas used (kWh)</t>
  </si>
  <si>
    <r>
      <t>Calorific value  (MJ/m</t>
    </r>
    <r>
      <rPr>
        <vertAlign val="superscript"/>
        <sz val="11"/>
        <color theme="1"/>
        <rFont val="Calibri"/>
        <family val="2"/>
        <scheme val="minor"/>
      </rPr>
      <t>3</t>
    </r>
    <r>
      <rPr>
        <sz val="11"/>
        <color theme="1"/>
        <rFont val="Calibri"/>
        <family val="2"/>
        <scheme val="minor"/>
      </rPr>
      <t>)</t>
    </r>
  </si>
  <si>
    <t>Proportion (%) of gas used by event (if multiple occupancy building)</t>
  </si>
  <si>
    <t>Revised gas usage (kWh)</t>
  </si>
  <si>
    <r>
      <t>Gas units used (m</t>
    </r>
    <r>
      <rPr>
        <vertAlign val="superscript"/>
        <sz val="11"/>
        <color theme="1"/>
        <rFont val="Calibri"/>
        <family val="2"/>
        <scheme val="minor"/>
      </rPr>
      <t>3</t>
    </r>
    <r>
      <rPr>
        <sz val="11"/>
        <color theme="1"/>
        <rFont val="Calibri"/>
        <family val="2"/>
        <scheme val="minor"/>
      </rPr>
      <t>)</t>
    </r>
  </si>
  <si>
    <t>Adjustment for shared venues</t>
  </si>
  <si>
    <r>
      <t>Number of gas units will be calculated automatically in m</t>
    </r>
    <r>
      <rPr>
        <vertAlign val="superscript"/>
        <sz val="11"/>
        <color theme="1"/>
        <rFont val="Calibri"/>
        <family val="2"/>
        <scheme val="minor"/>
      </rPr>
      <t>3</t>
    </r>
  </si>
  <si>
    <t xml:space="preserve">Gas usage will be revised automatically based on the percentage use estimated in the previous column. </t>
  </si>
  <si>
    <t>Gas usage will be converted automatically to kWh.</t>
  </si>
  <si>
    <r>
      <t>Ask the venue provider for a copy of their gas bill which will tell you the calorific value of the gas in the area. If you can't find it then use the default of 39.3 MJ/m</t>
    </r>
    <r>
      <rPr>
        <vertAlign val="superscript"/>
        <sz val="11"/>
        <color theme="1"/>
        <rFont val="Calibri"/>
        <family val="2"/>
        <scheme val="minor"/>
      </rPr>
      <t>3</t>
    </r>
    <r>
      <rPr>
        <sz val="11"/>
        <color theme="1"/>
        <rFont val="Calibri"/>
        <family val="2"/>
        <scheme val="minor"/>
      </rPr>
      <t>.</t>
    </r>
  </si>
  <si>
    <t>Record a gas reading at the start of the tenancy.</t>
  </si>
  <si>
    <t>Column no.</t>
  </si>
  <si>
    <t>Instructions</t>
  </si>
  <si>
    <t>Proportion (%) of electricity used by event (if multiple occupancy building)</t>
  </si>
  <si>
    <t>Revised electricity usage (kWh)</t>
  </si>
  <si>
    <t>Total gas used by all events(kWh)</t>
  </si>
  <si>
    <t>Total electricity used by all events (kWh)</t>
  </si>
  <si>
    <t>Record a gas reading at the end of the tenancy.</t>
  </si>
  <si>
    <t>Record an electricity reading at the end of the tenancy.</t>
  </si>
  <si>
    <t>Electricity usage will be automatically calculated in kWh.</t>
  </si>
  <si>
    <t xml:space="preserve">Electricity usage will be revised automatically based on the percentage use estimated in the previous column. </t>
  </si>
  <si>
    <t xml:space="preserve">Identify if the electricity meter is a single or two rate (Economy 7) meter. If it's a two rate meter then fill in both tables. Otherwise just fill in the top table. </t>
  </si>
  <si>
    <t>Record an electricity reading at the start of the tenancy. Write down all the numbers before the decimal point, from left to right. Ignore any numbers after the decimal point (which may be shown in red).</t>
  </si>
  <si>
    <t>Mean</t>
  </si>
  <si>
    <t>Number of bottles delivered (or arrived with)</t>
  </si>
  <si>
    <t>Number of bottles left-over</t>
  </si>
  <si>
    <t xml:space="preserve">Gas used (kg) </t>
  </si>
  <si>
    <t>Total gas used (kg)</t>
  </si>
  <si>
    <t>Venue or trader name</t>
  </si>
  <si>
    <t xml:space="preserve">Event venue name </t>
  </si>
  <si>
    <t>Total gas used by venue or trader (L)</t>
  </si>
  <si>
    <t>Total gas used</t>
  </si>
  <si>
    <t>47 kg bottles</t>
  </si>
  <si>
    <t>19 kg bottles</t>
  </si>
  <si>
    <t>13 kg bottles</t>
  </si>
  <si>
    <t>6 kg bottles</t>
  </si>
  <si>
    <t>Bottled gas</t>
  </si>
  <si>
    <t>2, 5, 8, 11</t>
  </si>
  <si>
    <t>3, 6, 9, 12</t>
  </si>
  <si>
    <t>4, 7, 10, 13</t>
  </si>
  <si>
    <t>These columns will automatically calculate the weight in kg used at the event for each bottle size.</t>
  </si>
  <si>
    <t>The volume of gas will be automatically calculated in L.</t>
  </si>
  <si>
    <t>The total weight of gas used at the event will be automatically recorded in kg.</t>
  </si>
  <si>
    <t>Size of fuel-tank (L)</t>
  </si>
  <si>
    <t>Amount of fuel in tank at the end of event (% full) i.e. Just before collection</t>
  </si>
  <si>
    <t>Amount of fuel in tank at the start of event (% full) i.e. on delivery</t>
  </si>
  <si>
    <t>Start volume of fuel (L)</t>
  </si>
  <si>
    <t>End volume of fuel (L)</t>
  </si>
  <si>
    <r>
      <t xml:space="preserve">Name of generator / tower light </t>
    </r>
    <r>
      <rPr>
        <sz val="8"/>
        <color theme="1"/>
        <rFont val="Calibri"/>
        <family val="2"/>
        <scheme val="minor"/>
      </rPr>
      <t>(obviously these are names you allocate as generators don't usually have names)</t>
    </r>
  </si>
  <si>
    <t>Total volume of diesel used (L) during the event</t>
  </si>
  <si>
    <t xml:space="preserve">Other renewable energy </t>
  </si>
  <si>
    <t>Wind turbine</t>
  </si>
  <si>
    <t>Wave power</t>
  </si>
  <si>
    <t>Anaerobic digestion biogas engine</t>
  </si>
  <si>
    <t>Geothermal</t>
  </si>
  <si>
    <t>Hydro-electric</t>
  </si>
  <si>
    <t>Algal fuel</t>
  </si>
  <si>
    <t>Cellulosic ethanol</t>
  </si>
  <si>
    <t>Solar - photovoltaic</t>
  </si>
  <si>
    <t>Solar - thermal</t>
  </si>
  <si>
    <t>Energy used (kWh)</t>
  </si>
  <si>
    <t xml:space="preserve">Other </t>
  </si>
  <si>
    <t>Method of generation</t>
  </si>
  <si>
    <t>Total renewable energy used (kWh)</t>
  </si>
  <si>
    <t>Tidal power</t>
  </si>
  <si>
    <t>Power source</t>
  </si>
  <si>
    <t>Other renewable energy</t>
  </si>
  <si>
    <t>Summary</t>
  </si>
  <si>
    <t>http://www.elgas.com.au/blog/389-lpg-conversions-kg-litres-mj-kwh-and-m3</t>
  </si>
  <si>
    <t xml:space="preserve">kWh / L </t>
  </si>
  <si>
    <t>Bottled propane gas (liquid) weight to volume conversion factors</t>
  </si>
  <si>
    <t>Bottled propane gas (liquid) volume to kWh conversion factors</t>
  </si>
  <si>
    <t>http://www.seered.co.uk/folk95a.htm</t>
  </si>
  <si>
    <t>kWh / kg</t>
  </si>
  <si>
    <t>http://www.thegreenblue.org.uk/pdf/z%201088.%20Energy%20and%20carbon%20conversions.pdf</t>
  </si>
  <si>
    <t xml:space="preserve">NB: differences in rates are affected by different gas composition and temperature and are likely to vary.  </t>
  </si>
  <si>
    <t>Diesel volume to kWh conversion factors</t>
  </si>
  <si>
    <t xml:space="preserve">NB: efficiency will vary considerably depending on the appliances used. </t>
  </si>
  <si>
    <t>http://www.rets-project.eu/UserFiles/File/pdf/respedia/A-Beginners-Guide-to-Energy-and-Power-EN.pdf</t>
  </si>
  <si>
    <t>https://deepresource.wordpress.com/2012/04/23/energy-related-conversion-factors/</t>
  </si>
  <si>
    <t>http://www.withouthotair.com/c3/page_31.shtml</t>
  </si>
  <si>
    <t>http://www.withouthotair.com/cD/page_283.shtml</t>
  </si>
  <si>
    <t>Biodiesel volume to kWh conversion factors</t>
  </si>
  <si>
    <t>http://www.seai.ie/Your_Business/Public_Sector/Reporting/AnnualReport/Energy_Consumption_Calculation_Tool.xls</t>
  </si>
  <si>
    <t>http://www.biomassenergycentre.org.uk/portal/page?_pageid=75,163182&amp;_dad=portal&amp;_schema=PORTAL</t>
  </si>
  <si>
    <t>MJ / kg</t>
  </si>
  <si>
    <t>http://www.cclevy.com/images/BMPA%20CCA_GN4.pdf</t>
  </si>
  <si>
    <t>GJ/tonne</t>
  </si>
  <si>
    <t>Diesel</t>
  </si>
  <si>
    <t>LHV (Net)</t>
  </si>
  <si>
    <t>HHV (gross)</t>
  </si>
  <si>
    <t>https://www.gov.uk/government/uploads/system/uploads/attachment_data/file/69554/pb13773-ghg-conversion-factors-2012.pdf</t>
  </si>
  <si>
    <t>kWh / L</t>
  </si>
  <si>
    <t>Biodiesel (Methyl Esther)</t>
  </si>
  <si>
    <t>Mains gas (non-renewable)</t>
  </si>
  <si>
    <t>Mains renewable gas</t>
  </si>
  <si>
    <t>Mains electricity (non-renewable)</t>
  </si>
  <si>
    <t>Mains renewable electricity</t>
  </si>
  <si>
    <t>Generator diesel (non-renewable)</t>
  </si>
  <si>
    <t>Generator biodiesel (renewable)</t>
  </si>
  <si>
    <t>Bottled Gas (non-renewable) - LPG / Propane</t>
  </si>
  <si>
    <t xml:space="preserve">NB: The references below have not been selected scientifically; we would welcome further refinement of this tool. However the reader should bear in mind that life cycle analysis is a two or three significant figure science and therefore the refinement of these figures is unlikely to be necessary. </t>
  </si>
  <si>
    <t>LPG (liquid)</t>
  </si>
  <si>
    <t xml:space="preserve">Mains renewable electricity </t>
  </si>
  <si>
    <t xml:space="preserve">Mains electricity </t>
  </si>
  <si>
    <t xml:space="preserve">Mains gas </t>
  </si>
  <si>
    <t>Generator diesel</t>
  </si>
  <si>
    <t>Generator biodiesel</t>
  </si>
  <si>
    <t>Total non-renewable energy</t>
  </si>
  <si>
    <t>Total Renewable energy</t>
  </si>
  <si>
    <t xml:space="preserve">Total fuel used (L) </t>
  </si>
  <si>
    <t xml:space="preserve">Total energy  used (kWh) </t>
  </si>
  <si>
    <t>If the venue is shared make an estimation of your gas usage based on the area being occupied and the type of gas consuming activities which are taking place in those areas. For service type buildings in the UK, some standard proportions are:  space heating (77%), water heating (15%) and cooking (8%); however every venue is unique and will need to be assessed accordingly. Make a good guess and type in the percentage that you think your event is using.</t>
  </si>
  <si>
    <t>If the venue is shared make an estimation of your electricity usage based on the area being occupied and the type of gas consuming activities which are taking place in those areas. For service type buildings in the UK, some standard proportions are:  Space (14%), Heat (4%), Cooking (13%), Computing (6%), Cooling (9%), Lighting (41%), Other (13%); however every venue is unique and will need to be assessed accordingly. Make a good guess and type in the percentage that you think your event is using.</t>
  </si>
  <si>
    <t>Bottled gas (non-renewable)</t>
  </si>
  <si>
    <r>
      <t xml:space="preserve">Size of generator (kVA). </t>
    </r>
    <r>
      <rPr>
        <sz val="8"/>
        <color theme="1"/>
        <rFont val="Calibri"/>
        <family val="2"/>
        <scheme val="minor"/>
      </rPr>
      <t>NB: this is not necessary for the calculation, just for information and identification</t>
    </r>
  </si>
  <si>
    <t xml:space="preserve">If the gas supplier is able to provide gas on a renewable tariff then complete this sheet by following the instructions for mains fossil gas above. </t>
  </si>
  <si>
    <t xml:space="preserve">At the bottom of the table, record how much fuel (L) was added to all generators and tower lights across the site during the show. </t>
  </si>
  <si>
    <t>Record size of generator (not part of calculation, just for reference / identification).</t>
  </si>
  <si>
    <t>Record how much fuel is left in each generator and tower light at the end of the event (agree this with power supplier).</t>
  </si>
  <si>
    <t xml:space="preserve">The amount of fuel in litres at the end of show will be automatically calculated for each generator or tower light. </t>
  </si>
  <si>
    <t xml:space="preserve">The amount of fuel in litres at the start of show will be automatically calculated for each generator or tower light. </t>
  </si>
  <si>
    <t>The total fuel used at the event will be automatically calculated.</t>
  </si>
  <si>
    <t xml:space="preserve">Amount of diesel used (L) to top up generators and tower lights during the event </t>
  </si>
  <si>
    <t>Total volume of diesel used (L) excluding top-ups during the event</t>
  </si>
  <si>
    <t>Volume of fuel used (L) -excluding top-ups during the event</t>
  </si>
  <si>
    <t>Volume of fuel used (L) - excluding top-ups during the event</t>
  </si>
  <si>
    <t xml:space="preserve">If the electricity supplier is able to provide electricity on a renewable tariff then complete this sheet by following the instructions for mains electricity above. </t>
  </si>
  <si>
    <t xml:space="preserve">If biodiesel generators are used, fill in the 'Generator biodiesel' tab following the same instructions for 'Generator diesel' above. </t>
  </si>
  <si>
    <t>Choose the method of energy generation.</t>
  </si>
  <si>
    <t>Record the amount of energy used (kWh) by each method of generation during the event.</t>
  </si>
  <si>
    <t xml:space="preserve">Instructions for entering data are shown in the tables below. </t>
  </si>
  <si>
    <t>Lookup</t>
  </si>
  <si>
    <t>This sheet contains source data for conversion values used elsewhere in the workbook.</t>
  </si>
  <si>
    <t>Identify whether the gas meter is imperial or metric, ensure you enter into the correct table. The following website offers advice on how to read a meter: http://www.ukpower.co.uk/home_energy/meter-readings#how-to-read.</t>
  </si>
  <si>
    <t>Record the size of the fuel tank (NB: this is an important part of the calculation - you will probably have to collect this information from your power supplier).</t>
  </si>
  <si>
    <t>The net amount of fuel used in each generator (excluding top-ups) will be automatically calculated.</t>
  </si>
  <si>
    <t>Power Monitoring Tool</t>
  </si>
  <si>
    <t>For help, please contact Resource Futures on 0117 9304355 or ed.cook@resourcefutures.co.uk.</t>
  </si>
  <si>
    <t>Enter the name of each venue in a different row.</t>
  </si>
  <si>
    <t xml:space="preserve">A quick and dirty method of calculating gas is to assume that traders will arrive with as much gas as they leave with (due to gas carrying regulations). Therefore a single line could be used to record how much the gas haulage business has delivered and collected. </t>
  </si>
  <si>
    <t>Enter the name of each venue or trader in a different row.</t>
  </si>
  <si>
    <t>Audit the number of bottles of gas of each size which leave the site (i.e. The reverse of the above instructions).</t>
  </si>
  <si>
    <t>Check and record the fullness of the tank using the fuel tank indicator on each tower light at the start of the event (agree this with power supplier).</t>
  </si>
  <si>
    <t>Assign names for each tower light and generator on the site and enter into this column (e.g. Generator 1, Generator 2 etc.)</t>
  </si>
  <si>
    <t xml:space="preserve">The purpose of this workbook is to provide event organisers with a framework for recording the amount of power used as a result of the events which they plan and manage. It is suitable for both outdoor venues with large numbers of different power users and indoor events  staged across multiple indoor venues . The outputs (available on the summary page) are provided in kWh and where necessary litres so that they can be easily entered into the Julies Bicycle Creative IG Tool (https://ig-tools.com/signup). </t>
  </si>
  <si>
    <t xml:space="preserve">This sheet is populated automatically based on the information provide throughout the rest of the workbook. All power usage is provided in kilowatt-hours (kWh). In a few cases the output is shown in litres so that data can be entered into the Julie's Bicycle Creative IG Tool. </t>
  </si>
  <si>
    <t xml:space="preserve">Count each gas bottle brought onto site by visiting every trader and venue. If bottles are part full, then estimate and record this as a fraction (i.e. For half full, write 0.5). You can include any wholesale gas deliveries as a single line if necessary. </t>
  </si>
  <si>
    <t>Artificial photosynthesis</t>
  </si>
  <si>
    <t>Landfill gas engine</t>
  </si>
</sst>
</file>

<file path=xl/styles.xml><?xml version="1.0" encoding="utf-8"?>
<styleSheet xmlns="http://schemas.openxmlformats.org/spreadsheetml/2006/main">
  <numFmts count="4">
    <numFmt numFmtId="43" formatCode="_-* #,##0.00_-;\-* #,##0.00_-;_-* &quot;-&quot;??_-;_-@_-"/>
    <numFmt numFmtId="164" formatCode="0.000"/>
    <numFmt numFmtId="165" formatCode="_-* #,##0_-;\-* #,##0_-;_-* &quot;-&quot;??_-;_-@_-"/>
    <numFmt numFmtId="166" formatCode="_-* #,##0.000_-;\-* #,##0.000_-;_-* &quot;-&quot;??_-;_-@_-"/>
  </numFmts>
  <fonts count="11">
    <font>
      <sz val="11"/>
      <color theme="1"/>
      <name val="Calibri"/>
      <family val="2"/>
      <scheme val="minor"/>
    </font>
    <font>
      <sz val="11"/>
      <color theme="1"/>
      <name val="Calibri"/>
      <family val="2"/>
      <scheme val="minor"/>
    </font>
    <font>
      <b/>
      <sz val="11"/>
      <color theme="1"/>
      <name val="Calibri"/>
      <family val="2"/>
      <scheme val="minor"/>
    </font>
    <font>
      <vertAlign val="superscript"/>
      <sz val="11"/>
      <color theme="1"/>
      <name val="Calibri"/>
      <family val="2"/>
      <scheme val="minor"/>
    </font>
    <font>
      <u/>
      <sz val="11"/>
      <color theme="10"/>
      <name val="Calibri"/>
      <family val="2"/>
    </font>
    <font>
      <sz val="11"/>
      <color rgb="FF333333"/>
      <name val="Calibri"/>
      <family val="2"/>
      <scheme val="minor"/>
    </font>
    <font>
      <sz val="14"/>
      <color theme="1"/>
      <name val="Calibri"/>
      <family val="2"/>
      <scheme val="minor"/>
    </font>
    <font>
      <sz val="8"/>
      <color theme="1"/>
      <name val="Calibri"/>
      <family val="2"/>
      <scheme val="minor"/>
    </font>
    <font>
      <sz val="20"/>
      <color theme="1"/>
      <name val="Calibri"/>
      <family val="2"/>
      <scheme val="minor"/>
    </font>
    <font>
      <b/>
      <sz val="9"/>
      <color indexed="81"/>
      <name val="Tahoma"/>
      <family val="2"/>
    </font>
    <font>
      <b/>
      <sz val="2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C1BF00"/>
        <bgColor indexed="64"/>
      </patternFill>
    </fill>
    <fill>
      <patternFill patternType="solid">
        <fgColor rgb="FFDEDE1F"/>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265">
    <xf numFmtId="0" fontId="0" fillId="0" borderId="0" xfId="0"/>
    <xf numFmtId="0" fontId="0" fillId="3" borderId="15" xfId="0" applyFill="1" applyBorder="1"/>
    <xf numFmtId="0" fontId="4" fillId="0" borderId="0" xfId="2" applyAlignment="1" applyProtection="1"/>
    <xf numFmtId="0" fontId="0" fillId="0" borderId="1" xfId="0" applyFont="1" applyBorder="1"/>
    <xf numFmtId="0" fontId="0" fillId="3" borderId="1" xfId="0" applyFill="1" applyBorder="1"/>
    <xf numFmtId="165" fontId="0" fillId="2" borderId="14" xfId="1" applyNumberFormat="1" applyFont="1" applyFill="1" applyBorder="1"/>
    <xf numFmtId="165" fontId="0" fillId="2" borderId="10" xfId="1" applyNumberFormat="1" applyFont="1" applyFill="1" applyBorder="1"/>
    <xf numFmtId="165" fontId="0" fillId="2" borderId="1" xfId="1" applyNumberFormat="1" applyFont="1" applyFill="1" applyBorder="1"/>
    <xf numFmtId="165" fontId="0" fillId="2" borderId="11" xfId="1" applyNumberFormat="1" applyFont="1" applyFill="1" applyBorder="1"/>
    <xf numFmtId="0" fontId="0" fillId="0" borderId="42" xfId="0" applyBorder="1" applyAlignment="1">
      <alignment vertical="center" wrapText="1"/>
    </xf>
    <xf numFmtId="0" fontId="0" fillId="0" borderId="43" xfId="0" applyBorder="1" applyAlignment="1">
      <alignment vertical="center" wrapText="1"/>
    </xf>
    <xf numFmtId="0" fontId="0" fillId="3" borderId="44"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0" xfId="0" applyFont="1" applyBorder="1"/>
    <xf numFmtId="0" fontId="0" fillId="0" borderId="0" xfId="0" applyFont="1" applyFill="1" applyBorder="1"/>
    <xf numFmtId="0" fontId="2" fillId="3" borderId="23"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22" xfId="0" applyFont="1" applyFill="1" applyBorder="1" applyAlignment="1">
      <alignment horizontal="center" vertical="center" wrapText="1"/>
    </xf>
    <xf numFmtId="165" fontId="0" fillId="2" borderId="3" xfId="0" applyNumberFormat="1" applyFill="1" applyBorder="1"/>
    <xf numFmtId="165" fontId="0" fillId="2" borderId="5" xfId="0" applyNumberFormat="1" applyFill="1" applyBorder="1"/>
    <xf numFmtId="0" fontId="2" fillId="3" borderId="47" xfId="0" applyFont="1" applyFill="1" applyBorder="1" applyAlignment="1">
      <alignment horizontal="center" vertical="center" wrapText="1"/>
    </xf>
    <xf numFmtId="0" fontId="0" fillId="0" borderId="0" xfId="0" applyFill="1" applyBorder="1"/>
    <xf numFmtId="0" fontId="5" fillId="0" borderId="0" xfId="0" applyFont="1" applyFill="1" applyBorder="1"/>
    <xf numFmtId="0" fontId="4" fillId="0" borderId="0" xfId="2" applyFill="1" applyBorder="1" applyAlignment="1" applyProtection="1"/>
    <xf numFmtId="164" fontId="0" fillId="0" borderId="0" xfId="0" applyNumberFormat="1" applyFill="1" applyBorder="1" applyAlignment="1"/>
    <xf numFmtId="0" fontId="0" fillId="0" borderId="0" xfId="0" applyFill="1" applyBorder="1" applyAlignment="1">
      <alignment horizontal="right"/>
    </xf>
    <xf numFmtId="0" fontId="0" fillId="0" borderId="0" xfId="0" applyFont="1" applyFill="1" applyBorder="1" applyAlignment="1"/>
    <xf numFmtId="0" fontId="5" fillId="0" borderId="0" xfId="0" applyFont="1" applyFill="1" applyBorder="1" applyAlignment="1"/>
    <xf numFmtId="0" fontId="0" fillId="0" borderId="0" xfId="0" quotePrefix="1" applyFill="1" applyBorder="1" applyAlignment="1"/>
    <xf numFmtId="0" fontId="2" fillId="3" borderId="19" xfId="0" applyFont="1" applyFill="1" applyBorder="1"/>
    <xf numFmtId="0" fontId="0" fillId="4" borderId="2" xfId="0" applyFill="1" applyBorder="1"/>
    <xf numFmtId="0" fontId="0" fillId="4" borderId="13" xfId="0" applyFill="1" applyBorder="1"/>
    <xf numFmtId="0" fontId="0" fillId="4" borderId="4" xfId="0" applyFill="1" applyBorder="1"/>
    <xf numFmtId="0" fontId="0" fillId="4" borderId="3" xfId="0" applyFill="1" applyBorder="1" applyAlignment="1">
      <alignment horizontal="center"/>
    </xf>
    <xf numFmtId="0" fontId="0" fillId="4" borderId="14" xfId="0" applyFill="1" applyBorder="1" applyAlignment="1">
      <alignment horizontal="center"/>
    </xf>
    <xf numFmtId="0" fontId="0" fillId="4" borderId="5" xfId="0" applyFill="1" applyBorder="1" applyAlignment="1">
      <alignment horizontal="center"/>
    </xf>
    <xf numFmtId="0" fontId="0" fillId="3" borderId="14" xfId="0" applyFill="1" applyBorder="1"/>
    <xf numFmtId="0" fontId="4" fillId="0" borderId="14" xfId="2" applyBorder="1" applyAlignment="1" applyProtection="1"/>
    <xf numFmtId="0" fontId="5" fillId="0" borderId="56" xfId="0" applyFont="1" applyBorder="1"/>
    <xf numFmtId="0" fontId="4" fillId="0" borderId="41" xfId="2" applyBorder="1" applyAlignment="1" applyProtection="1"/>
    <xf numFmtId="0" fontId="0" fillId="3" borderId="11" xfId="0" applyFont="1" applyFill="1" applyBorder="1"/>
    <xf numFmtId="0" fontId="0" fillId="3" borderId="5" xfId="0" applyFill="1" applyBorder="1"/>
    <xf numFmtId="0" fontId="0" fillId="3" borderId="11" xfId="0" applyFill="1" applyBorder="1"/>
    <xf numFmtId="43" fontId="0" fillId="0" borderId="1" xfId="1" applyFont="1" applyBorder="1"/>
    <xf numFmtId="166" fontId="0" fillId="0" borderId="1" xfId="1" applyNumberFormat="1" applyFont="1" applyBorder="1"/>
    <xf numFmtId="0" fontId="2" fillId="3" borderId="30" xfId="0" applyFont="1" applyFill="1" applyBorder="1" applyAlignment="1">
      <alignment wrapText="1"/>
    </xf>
    <xf numFmtId="0" fontId="2" fillId="3" borderId="20" xfId="0" applyFont="1" applyFill="1" applyBorder="1" applyAlignment="1">
      <alignment wrapText="1"/>
    </xf>
    <xf numFmtId="165" fontId="0" fillId="2" borderId="1" xfId="0" applyNumberFormat="1" applyFill="1" applyBorder="1"/>
    <xf numFmtId="0" fontId="2" fillId="0" borderId="0" xfId="0" applyFont="1"/>
    <xf numFmtId="43" fontId="0" fillId="0" borderId="0" xfId="1" applyFont="1"/>
    <xf numFmtId="0" fontId="5" fillId="0" borderId="10" xfId="0" applyFont="1" applyBorder="1"/>
    <xf numFmtId="0" fontId="0" fillId="0" borderId="57" xfId="0" applyBorder="1"/>
    <xf numFmtId="0" fontId="4" fillId="0" borderId="40" xfId="2" applyBorder="1" applyAlignment="1" applyProtection="1"/>
    <xf numFmtId="0" fontId="4" fillId="0" borderId="3" xfId="2" applyBorder="1" applyAlignment="1" applyProtection="1"/>
    <xf numFmtId="0" fontId="0" fillId="0" borderId="9" xfId="0" applyFont="1" applyBorder="1"/>
    <xf numFmtId="0" fontId="4" fillId="0" borderId="16" xfId="2" applyBorder="1" applyAlignment="1" applyProtection="1"/>
    <xf numFmtId="0" fontId="0" fillId="0" borderId="19" xfId="0" applyBorder="1"/>
    <xf numFmtId="166" fontId="0" fillId="0" borderId="30" xfId="1" applyNumberFormat="1" applyFont="1" applyBorder="1" applyAlignment="1"/>
    <xf numFmtId="43" fontId="0" fillId="0" borderId="1" xfId="0" applyNumberFormat="1" applyBorder="1"/>
    <xf numFmtId="0" fontId="0" fillId="3" borderId="13" xfId="0" applyFill="1" applyBorder="1"/>
    <xf numFmtId="0" fontId="2" fillId="0" borderId="13" xfId="0" applyFont="1" applyBorder="1"/>
    <xf numFmtId="43" fontId="0" fillId="0" borderId="14" xfId="0" applyNumberFormat="1" applyBorder="1"/>
    <xf numFmtId="0" fontId="2" fillId="0" borderId="4" xfId="0" applyFont="1" applyBorder="1"/>
    <xf numFmtId="43" fontId="0" fillId="0" borderId="11" xfId="1" applyFont="1" applyBorder="1"/>
    <xf numFmtId="43" fontId="0" fillId="0" borderId="11" xfId="0" applyNumberFormat="1" applyBorder="1"/>
    <xf numFmtId="43" fontId="0" fillId="0" borderId="5" xfId="0" applyNumberFormat="1" applyBorder="1"/>
    <xf numFmtId="0" fontId="2" fillId="3" borderId="9" xfId="0" applyFont="1" applyFill="1" applyBorder="1"/>
    <xf numFmtId="0" fontId="2" fillId="3" borderId="16" xfId="0" applyFont="1" applyFill="1" applyBorder="1"/>
    <xf numFmtId="0" fontId="2" fillId="0" borderId="2" xfId="0" applyFont="1" applyBorder="1"/>
    <xf numFmtId="43" fontId="0" fillId="0" borderId="10" xfId="1" applyFont="1" applyBorder="1"/>
    <xf numFmtId="43" fontId="0" fillId="0" borderId="10" xfId="0" applyNumberFormat="1" applyBorder="1"/>
    <xf numFmtId="43" fontId="0" fillId="0" borderId="3" xfId="0" applyNumberFormat="1" applyBorder="1"/>
    <xf numFmtId="0" fontId="0" fillId="3" borderId="60" xfId="0" applyFill="1" applyBorder="1" applyAlignment="1">
      <alignment horizontal="center" vertical="center"/>
    </xf>
    <xf numFmtId="0" fontId="0" fillId="0" borderId="61" xfId="0" applyBorder="1" applyAlignment="1">
      <alignment vertical="center" wrapText="1"/>
    </xf>
    <xf numFmtId="0" fontId="0" fillId="0" borderId="7" xfId="0"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4" borderId="24" xfId="0" applyFill="1" applyBorder="1" applyAlignment="1">
      <alignment horizontal="left" vertical="center" wrapText="1"/>
    </xf>
    <xf numFmtId="0" fontId="0" fillId="4" borderId="23" xfId="0" applyFill="1" applyBorder="1" applyAlignment="1">
      <alignment horizontal="left" vertical="center" wrapText="1"/>
    </xf>
    <xf numFmtId="0" fontId="6" fillId="3" borderId="19" xfId="0" applyFont="1" applyFill="1" applyBorder="1" applyAlignment="1">
      <alignment horizontal="center"/>
    </xf>
    <xf numFmtId="0" fontId="6" fillId="3" borderId="20" xfId="0" applyFont="1" applyFill="1" applyBorder="1" applyAlignment="1">
      <alignment horizontal="center"/>
    </xf>
    <xf numFmtId="0" fontId="2" fillId="0" borderId="0" xfId="0" applyFont="1" applyAlignment="1">
      <alignment horizontal="left" vertical="center" wrapText="1"/>
    </xf>
    <xf numFmtId="0" fontId="0" fillId="0" borderId="0" xfId="0" applyAlignment="1">
      <alignment horizontal="left" vertical="center"/>
    </xf>
    <xf numFmtId="0" fontId="0" fillId="0" borderId="1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8" fillId="3" borderId="24" xfId="0" applyFont="1" applyFill="1" applyBorder="1" applyAlignment="1">
      <alignment horizontal="center" vertical="center"/>
    </xf>
    <xf numFmtId="0" fontId="8" fillId="3" borderId="55" xfId="0" applyFont="1" applyFill="1" applyBorder="1" applyAlignment="1">
      <alignment horizontal="center" vertical="center"/>
    </xf>
    <xf numFmtId="0" fontId="8" fillId="3" borderId="23" xfId="0" applyFont="1" applyFill="1" applyBorder="1" applyAlignment="1">
      <alignment horizontal="center" vertical="center"/>
    </xf>
    <xf numFmtId="166" fontId="0" fillId="0" borderId="15" xfId="1" quotePrefix="1" applyNumberFormat="1" applyFont="1" applyBorder="1" applyAlignment="1">
      <alignment horizontal="right"/>
    </xf>
    <xf numFmtId="166" fontId="0" fillId="0" borderId="9" xfId="1" applyNumberFormat="1" applyFont="1" applyBorder="1" applyAlignment="1">
      <alignment horizontal="right"/>
    </xf>
    <xf numFmtId="0" fontId="0" fillId="3" borderId="2" xfId="0" applyFill="1" applyBorder="1" applyAlignment="1">
      <alignment horizontal="center"/>
    </xf>
    <xf numFmtId="0" fontId="0" fillId="3" borderId="10" xfId="0" applyFont="1" applyFill="1" applyBorder="1" applyAlignment="1">
      <alignment horizontal="center"/>
    </xf>
    <xf numFmtId="0" fontId="0" fillId="3" borderId="3" xfId="0" applyFont="1" applyFill="1" applyBorder="1" applyAlignment="1">
      <alignment horizontal="center"/>
    </xf>
    <xf numFmtId="0" fontId="0" fillId="3" borderId="4" xfId="0" applyFont="1" applyFill="1" applyBorder="1" applyAlignment="1">
      <alignment horizontal="center"/>
    </xf>
    <xf numFmtId="0" fontId="0" fillId="3" borderId="11" xfId="0" applyFont="1" applyFill="1" applyBorder="1" applyAlignment="1">
      <alignment horizontal="center"/>
    </xf>
    <xf numFmtId="166" fontId="5" fillId="0" borderId="31" xfId="1" applyNumberFormat="1" applyFont="1" applyBorder="1" applyAlignment="1">
      <alignment horizontal="right"/>
    </xf>
    <xf numFmtId="166" fontId="5" fillId="0" borderId="56" xfId="1" applyNumberFormat="1" applyFont="1" applyBorder="1" applyAlignment="1">
      <alignment horizontal="right"/>
    </xf>
    <xf numFmtId="166" fontId="0" fillId="0" borderId="13" xfId="1" quotePrefix="1" applyNumberFormat="1" applyFont="1" applyBorder="1" applyAlignment="1">
      <alignment horizontal="right"/>
    </xf>
    <xf numFmtId="166" fontId="0" fillId="0" borderId="1" xfId="1" applyNumberFormat="1" applyFont="1" applyBorder="1" applyAlignment="1">
      <alignment horizontal="right"/>
    </xf>
    <xf numFmtId="166" fontId="0" fillId="0" borderId="15" xfId="1" applyNumberFormat="1" applyFont="1" applyBorder="1" applyAlignment="1">
      <alignment horizontal="right"/>
    </xf>
    <xf numFmtId="166" fontId="0" fillId="0" borderId="51" xfId="1" quotePrefix="1" applyNumberFormat="1" applyFont="1" applyBorder="1" applyAlignment="1">
      <alignment horizontal="center"/>
    </xf>
    <xf numFmtId="166" fontId="0" fillId="0" borderId="35" xfId="1" quotePrefix="1" applyNumberFormat="1" applyFont="1" applyBorder="1" applyAlignment="1">
      <alignment horizontal="center"/>
    </xf>
    <xf numFmtId="0" fontId="2" fillId="3" borderId="1" xfId="0" applyFont="1" applyFill="1" applyBorder="1" applyAlignment="1">
      <alignment horizontal="center"/>
    </xf>
    <xf numFmtId="166" fontId="5" fillId="0" borderId="51" xfId="1" applyNumberFormat="1" applyFont="1" applyBorder="1" applyAlignment="1">
      <alignment horizontal="center"/>
    </xf>
    <xf numFmtId="166" fontId="5" fillId="0" borderId="35" xfId="1" applyNumberFormat="1" applyFont="1" applyBorder="1" applyAlignment="1">
      <alignment horizontal="center"/>
    </xf>
    <xf numFmtId="0" fontId="0" fillId="0" borderId="0" xfId="0" applyAlignment="1">
      <alignment horizontal="left" wrapText="1"/>
    </xf>
    <xf numFmtId="0" fontId="0" fillId="0" borderId="59" xfId="0" applyBorder="1" applyAlignment="1">
      <alignment horizontal="center"/>
    </xf>
    <xf numFmtId="0" fontId="0" fillId="0" borderId="23" xfId="0" applyBorder="1" applyAlignment="1">
      <alignment horizontal="center"/>
    </xf>
    <xf numFmtId="0" fontId="0" fillId="3" borderId="4" xfId="0" applyFill="1" applyBorder="1" applyAlignment="1">
      <alignment horizontal="center"/>
    </xf>
    <xf numFmtId="166" fontId="5" fillId="0" borderId="2" xfId="1" applyNumberFormat="1" applyFont="1" applyBorder="1" applyAlignment="1">
      <alignment horizontal="right"/>
    </xf>
    <xf numFmtId="166" fontId="5" fillId="0" borderId="10" xfId="1" applyNumberFormat="1" applyFont="1" applyBorder="1" applyAlignment="1">
      <alignment horizontal="right"/>
    </xf>
    <xf numFmtId="166" fontId="5" fillId="0" borderId="58" xfId="1" applyNumberFormat="1" applyFont="1" applyBorder="1" applyAlignment="1">
      <alignment horizontal="center"/>
    </xf>
    <xf numFmtId="166" fontId="5" fillId="0" borderId="36" xfId="1" applyNumberFormat="1" applyFont="1" applyBorder="1" applyAlignment="1">
      <alignment horizontal="center"/>
    </xf>
    <xf numFmtId="0" fontId="0" fillId="0" borderId="0" xfId="0" applyAlignment="1">
      <alignment horizontal="left" vertical="center" wrapText="1"/>
    </xf>
    <xf numFmtId="0" fontId="10" fillId="0" borderId="0" xfId="0" applyFont="1"/>
    <xf numFmtId="0" fontId="0" fillId="0" borderId="0" xfId="0" applyBorder="1" applyAlignment="1">
      <alignment vertical="center" wrapText="1"/>
    </xf>
    <xf numFmtId="0" fontId="0" fillId="0" borderId="62" xfId="0" applyBorder="1" applyAlignment="1">
      <alignment vertical="center" wrapText="1"/>
    </xf>
    <xf numFmtId="0" fontId="4" fillId="3" borderId="6" xfId="2" applyFill="1" applyBorder="1" applyAlignment="1" applyProtection="1">
      <alignment horizontal="left" vertical="center" wrapText="1"/>
    </xf>
    <xf numFmtId="0" fontId="4" fillId="3" borderId="12" xfId="2" applyFill="1" applyBorder="1" applyAlignment="1" applyProtection="1">
      <alignment horizontal="left" vertical="center" wrapText="1"/>
    </xf>
    <xf numFmtId="0" fontId="4" fillId="3" borderId="7" xfId="2" applyFill="1" applyBorder="1" applyAlignment="1" applyProtection="1">
      <alignment horizontal="left" vertical="center" wrapText="1"/>
    </xf>
    <xf numFmtId="0" fontId="0" fillId="0" borderId="0" xfId="0" applyProtection="1">
      <protection locked="0"/>
    </xf>
    <xf numFmtId="0" fontId="0" fillId="0" borderId="2" xfId="0" applyBorder="1" applyProtection="1">
      <protection locked="0"/>
    </xf>
    <xf numFmtId="0" fontId="0" fillId="0" borderId="10" xfId="0" applyBorder="1" applyProtection="1">
      <protection locked="0"/>
    </xf>
    <xf numFmtId="9" fontId="0" fillId="0" borderId="2" xfId="3" applyFont="1" applyBorder="1" applyProtection="1">
      <protection locked="0"/>
    </xf>
    <xf numFmtId="0" fontId="0" fillId="0" borderId="13" xfId="0" applyBorder="1" applyProtection="1">
      <protection locked="0"/>
    </xf>
    <xf numFmtId="0" fontId="0" fillId="0" borderId="1" xfId="0" applyBorder="1" applyProtection="1">
      <protection locked="0"/>
    </xf>
    <xf numFmtId="9" fontId="0" fillId="0" borderId="13" xfId="3" applyFont="1" applyBorder="1" applyProtection="1">
      <protection locked="0"/>
    </xf>
    <xf numFmtId="0" fontId="0" fillId="0" borderId="4" xfId="0" applyBorder="1" applyProtection="1">
      <protection locked="0"/>
    </xf>
    <xf numFmtId="0" fontId="0" fillId="0" borderId="11" xfId="0" applyBorder="1" applyProtection="1">
      <protection locked="0"/>
    </xf>
    <xf numFmtId="9" fontId="0" fillId="0" borderId="4" xfId="3" applyFont="1" applyBorder="1" applyProtection="1">
      <protection locked="0"/>
    </xf>
    <xf numFmtId="0" fontId="8" fillId="3" borderId="24" xfId="0" applyFont="1" applyFill="1" applyBorder="1" applyAlignment="1" applyProtection="1">
      <alignment horizontal="center" vertical="center"/>
    </xf>
    <xf numFmtId="0" fontId="8" fillId="3" borderId="55" xfId="0" applyFont="1" applyFill="1" applyBorder="1" applyAlignment="1" applyProtection="1">
      <alignment horizontal="center" vertical="center"/>
    </xf>
    <xf numFmtId="0" fontId="8" fillId="3" borderId="23" xfId="0" applyFont="1" applyFill="1" applyBorder="1" applyAlignment="1" applyProtection="1">
      <alignment horizontal="center" vertical="center"/>
    </xf>
    <xf numFmtId="0" fontId="0" fillId="3" borderId="2" xfId="0"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0" fillId="3" borderId="25" xfId="0" applyFill="1" applyBorder="1" applyAlignment="1" applyProtection="1">
      <alignment horizontal="center" vertical="center" wrapText="1"/>
    </xf>
    <xf numFmtId="0" fontId="0" fillId="3" borderId="6" xfId="0" applyFill="1" applyBorder="1" applyAlignment="1" applyProtection="1">
      <alignment horizontal="center"/>
    </xf>
    <xf numFmtId="0" fontId="0" fillId="3" borderId="7" xfId="0" applyFill="1" applyBorder="1" applyAlignment="1" applyProtection="1">
      <alignment horizontal="center"/>
    </xf>
    <xf numFmtId="0" fontId="0" fillId="3" borderId="32" xfId="0" applyFill="1" applyBorder="1" applyAlignment="1" applyProtection="1">
      <alignment horizontal="center" vertical="center" wrapText="1"/>
    </xf>
    <xf numFmtId="0" fontId="0" fillId="3" borderId="37" xfId="0" applyFill="1" applyBorder="1" applyAlignment="1" applyProtection="1">
      <alignment horizontal="center" vertical="center" wrapText="1"/>
    </xf>
    <xf numFmtId="0" fontId="0" fillId="3" borderId="38"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0" fillId="3" borderId="15" xfId="0" applyFill="1" applyBorder="1" applyAlignment="1" applyProtection="1">
      <alignment wrapText="1"/>
    </xf>
    <xf numFmtId="0" fontId="0" fillId="3" borderId="9" xfId="0" applyFill="1" applyBorder="1" applyAlignment="1" applyProtection="1">
      <alignment wrapText="1"/>
    </xf>
    <xf numFmtId="0" fontId="0" fillId="3" borderId="26" xfId="0" applyFill="1" applyBorder="1" applyAlignment="1" applyProtection="1">
      <alignment wrapText="1"/>
    </xf>
    <xf numFmtId="0" fontId="0" fillId="3" borderId="16" xfId="0" applyFill="1" applyBorder="1" applyAlignment="1" applyProtection="1">
      <alignment wrapText="1"/>
    </xf>
    <xf numFmtId="165" fontId="0" fillId="2" borderId="10" xfId="1" applyNumberFormat="1" applyFont="1" applyFill="1" applyBorder="1" applyProtection="1"/>
    <xf numFmtId="165" fontId="0" fillId="2" borderId="25" xfId="1" applyNumberFormat="1" applyFont="1" applyFill="1" applyBorder="1" applyProtection="1"/>
    <xf numFmtId="165" fontId="0" fillId="2" borderId="1" xfId="1" applyNumberFormat="1" applyFont="1" applyFill="1" applyBorder="1" applyProtection="1"/>
    <xf numFmtId="165" fontId="0" fillId="2" borderId="27" xfId="1" applyNumberFormat="1" applyFont="1" applyFill="1" applyBorder="1" applyProtection="1"/>
    <xf numFmtId="165" fontId="0" fillId="2" borderId="11" xfId="1" applyNumberFormat="1" applyFont="1" applyFill="1" applyBorder="1" applyProtection="1"/>
    <xf numFmtId="165" fontId="0" fillId="2" borderId="28" xfId="1" applyNumberFormat="1" applyFont="1" applyFill="1" applyBorder="1" applyProtection="1"/>
    <xf numFmtId="165" fontId="0" fillId="2" borderId="18" xfId="1" applyNumberFormat="1" applyFont="1" applyFill="1" applyBorder="1" applyProtection="1"/>
    <xf numFmtId="165" fontId="0" fillId="2" borderId="29" xfId="1" applyNumberFormat="1" applyFont="1" applyFill="1" applyBorder="1" applyProtection="1"/>
    <xf numFmtId="0" fontId="0" fillId="3" borderId="17" xfId="0" applyFill="1" applyBorder="1" applyAlignment="1" applyProtection="1">
      <alignment horizontal="center"/>
    </xf>
    <xf numFmtId="0" fontId="2" fillId="3" borderId="17" xfId="0" applyFont="1" applyFill="1" applyBorder="1" applyAlignment="1" applyProtection="1">
      <alignment horizontal="right"/>
    </xf>
    <xf numFmtId="0" fontId="0" fillId="3" borderId="18" xfId="0" applyFill="1" applyBorder="1" applyAlignment="1" applyProtection="1">
      <alignment horizontal="center"/>
    </xf>
    <xf numFmtId="0" fontId="0" fillId="3" borderId="18" xfId="0" applyFill="1" applyBorder="1" applyAlignment="1" applyProtection="1">
      <alignment horizontal="center"/>
    </xf>
    <xf numFmtId="165" fontId="0" fillId="2" borderId="3" xfId="1" applyNumberFormat="1" applyFont="1" applyFill="1" applyBorder="1" applyProtection="1"/>
    <xf numFmtId="165" fontId="0" fillId="2" borderId="14" xfId="1" applyNumberFormat="1" applyFont="1" applyFill="1" applyBorder="1" applyProtection="1"/>
    <xf numFmtId="165" fontId="0" fillId="2" borderId="5" xfId="1" applyNumberFormat="1" applyFont="1" applyFill="1" applyBorder="1" applyProtection="1"/>
    <xf numFmtId="165" fontId="0" fillId="2" borderId="8" xfId="1" applyNumberFormat="1" applyFont="1" applyFill="1" applyBorder="1" applyProtection="1"/>
    <xf numFmtId="0" fontId="0" fillId="3" borderId="6" xfId="0"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0" fillId="3" borderId="16" xfId="0" applyFill="1" applyBorder="1" applyAlignment="1" applyProtection="1">
      <alignment horizontal="center" vertical="center" wrapText="1"/>
    </xf>
    <xf numFmtId="0" fontId="0" fillId="3" borderId="11" xfId="0" applyFill="1" applyBorder="1" applyAlignment="1" applyProtection="1">
      <alignment wrapText="1"/>
    </xf>
    <xf numFmtId="0" fontId="0" fillId="3" borderId="28" xfId="0" applyFill="1" applyBorder="1" applyAlignment="1" applyProtection="1">
      <alignment wrapText="1"/>
    </xf>
    <xf numFmtId="0" fontId="0" fillId="3" borderId="32" xfId="0" applyFill="1" applyBorder="1" applyAlignment="1" applyProtection="1">
      <alignment wrapText="1"/>
    </xf>
    <xf numFmtId="165" fontId="0" fillId="2" borderId="16" xfId="1" applyNumberFormat="1" applyFont="1" applyFill="1" applyBorder="1" applyProtection="1"/>
    <xf numFmtId="165" fontId="0" fillId="2" borderId="20" xfId="1" applyNumberFormat="1" applyFont="1" applyFill="1" applyBorder="1" applyProtection="1"/>
    <xf numFmtId="0" fontId="0" fillId="3" borderId="19" xfId="0" applyFill="1" applyBorder="1" applyAlignment="1" applyProtection="1">
      <alignment horizontal="center"/>
    </xf>
    <xf numFmtId="0" fontId="2" fillId="3" borderId="24" xfId="0" applyFont="1" applyFill="1" applyBorder="1" applyAlignment="1" applyProtection="1">
      <alignment horizontal="right"/>
    </xf>
    <xf numFmtId="0" fontId="2" fillId="3" borderId="23" xfId="0" applyFont="1" applyFill="1" applyBorder="1" applyAlignment="1" applyProtection="1">
      <alignment horizontal="right"/>
    </xf>
    <xf numFmtId="165" fontId="0" fillId="2" borderId="23" xfId="1" applyNumberFormat="1" applyFont="1" applyFill="1" applyBorder="1" applyProtection="1"/>
    <xf numFmtId="0" fontId="8" fillId="0" borderId="0" xfId="0" applyFont="1" applyFill="1" applyBorder="1" applyAlignment="1" applyProtection="1">
      <alignment vertical="center"/>
      <protection locked="0"/>
    </xf>
    <xf numFmtId="9" fontId="0" fillId="0" borderId="31" xfId="3" applyFont="1" applyBorder="1" applyProtection="1">
      <protection locked="0"/>
    </xf>
    <xf numFmtId="0" fontId="0" fillId="3" borderId="7" xfId="0" applyFill="1" applyBorder="1" applyAlignment="1" applyProtection="1">
      <alignment horizontal="center" vertical="center" wrapText="1"/>
    </xf>
    <xf numFmtId="0" fontId="0" fillId="3" borderId="39"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3" borderId="40" xfId="0" applyFill="1" applyBorder="1" applyAlignment="1" applyProtection="1">
      <alignment horizontal="center" vertical="center" wrapText="1"/>
    </xf>
    <xf numFmtId="0" fontId="0" fillId="3" borderId="15" xfId="0" applyFill="1" applyBorder="1" applyProtection="1"/>
    <xf numFmtId="0" fontId="0" fillId="3" borderId="4" xfId="0" applyFill="1" applyBorder="1" applyAlignment="1" applyProtection="1">
      <alignment wrapText="1"/>
    </xf>
    <xf numFmtId="0" fontId="0" fillId="3" borderId="5" xfId="0" applyFill="1" applyBorder="1" applyAlignment="1" applyProtection="1">
      <alignment wrapText="1"/>
    </xf>
    <xf numFmtId="165" fontId="0" fillId="2" borderId="41" xfId="1" applyNumberFormat="1" applyFont="1" applyFill="1" applyBorder="1" applyProtection="1"/>
    <xf numFmtId="43" fontId="0" fillId="2" borderId="3" xfId="1" applyFont="1" applyFill="1" applyBorder="1" applyProtection="1"/>
    <xf numFmtId="43" fontId="0" fillId="2" borderId="14" xfId="1" applyFont="1" applyFill="1" applyBorder="1" applyProtection="1"/>
    <xf numFmtId="43" fontId="0" fillId="2" borderId="5" xfId="1" applyFont="1" applyFill="1" applyBorder="1" applyProtection="1"/>
    <xf numFmtId="43" fontId="0" fillId="2" borderId="8" xfId="0" applyNumberFormat="1" applyFill="1" applyBorder="1" applyProtection="1"/>
    <xf numFmtId="0" fontId="0" fillId="0" borderId="0" xfId="0" applyAlignment="1" applyProtection="1">
      <alignment wrapText="1"/>
      <protection locked="0"/>
    </xf>
    <xf numFmtId="0" fontId="0" fillId="0" borderId="6" xfId="0" applyBorder="1" applyProtection="1">
      <protection locked="0"/>
    </xf>
    <xf numFmtId="0" fontId="0" fillId="0" borderId="34" xfId="0" applyBorder="1" applyProtection="1">
      <protection locked="0"/>
    </xf>
    <xf numFmtId="0" fontId="0" fillId="0" borderId="51" xfId="0" applyBorder="1" applyProtection="1">
      <protection locked="0"/>
    </xf>
    <xf numFmtId="0" fontId="0" fillId="0" borderId="35" xfId="0" applyBorder="1" applyProtection="1">
      <protection locked="0"/>
    </xf>
    <xf numFmtId="0" fontId="0" fillId="0" borderId="52" xfId="0" applyBorder="1" applyProtection="1">
      <protection locked="0"/>
    </xf>
    <xf numFmtId="0" fontId="0" fillId="0" borderId="53" xfId="0" applyBorder="1" applyProtection="1">
      <protection locked="0"/>
    </xf>
    <xf numFmtId="0" fontId="0" fillId="3" borderId="6" xfId="0" applyFill="1" applyBorder="1" applyAlignment="1" applyProtection="1">
      <alignment horizontal="center" vertical="center"/>
    </xf>
    <xf numFmtId="0" fontId="0" fillId="3" borderId="2" xfId="0" applyFill="1" applyBorder="1" applyAlignment="1" applyProtection="1">
      <alignment horizontal="center" vertical="center"/>
    </xf>
    <xf numFmtId="0" fontId="0" fillId="3" borderId="10" xfId="0" applyFill="1" applyBorder="1" applyAlignment="1" applyProtection="1">
      <alignment horizontal="center" vertical="center"/>
    </xf>
    <xf numFmtId="0" fontId="0" fillId="3" borderId="25"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34" xfId="0" applyFill="1" applyBorder="1" applyAlignment="1" applyProtection="1">
      <alignment horizontal="center" vertical="center"/>
    </xf>
    <xf numFmtId="0" fontId="0" fillId="3" borderId="39" xfId="0" applyFill="1" applyBorder="1" applyAlignment="1" applyProtection="1">
      <alignment horizontal="left" vertical="center" wrapText="1"/>
    </xf>
    <xf numFmtId="0" fontId="0" fillId="3" borderId="51" xfId="0" applyFill="1" applyBorder="1" applyAlignment="1" applyProtection="1">
      <alignment horizontal="center"/>
    </xf>
    <xf numFmtId="0" fontId="0" fillId="3" borderId="48" xfId="0" applyFill="1" applyBorder="1" applyAlignment="1" applyProtection="1">
      <alignment horizontal="center"/>
    </xf>
    <xf numFmtId="0" fontId="0" fillId="3" borderId="51" xfId="0" applyFill="1" applyBorder="1" applyAlignment="1" applyProtection="1">
      <alignment horizontal="center" wrapText="1"/>
    </xf>
    <xf numFmtId="0" fontId="0" fillId="3" borderId="48" xfId="0" applyFill="1" applyBorder="1" applyAlignment="1" applyProtection="1">
      <alignment horizontal="center" wrapText="1"/>
    </xf>
    <xf numFmtId="0" fontId="0" fillId="3" borderId="42" xfId="0" applyFill="1" applyBorder="1" applyAlignment="1" applyProtection="1">
      <alignment horizontal="center" wrapText="1"/>
    </xf>
    <xf numFmtId="0" fontId="0" fillId="3" borderId="36" xfId="0" applyFill="1" applyBorder="1" applyAlignment="1" applyProtection="1">
      <alignment horizontal="left" vertical="center" wrapText="1"/>
    </xf>
    <xf numFmtId="0" fontId="0" fillId="3" borderId="16" xfId="0" applyFill="1" applyBorder="1" applyAlignment="1" applyProtection="1">
      <alignment horizontal="left" vertical="center" wrapText="1"/>
    </xf>
    <xf numFmtId="0" fontId="0" fillId="3" borderId="50" xfId="0" applyFill="1" applyBorder="1" applyAlignment="1" applyProtection="1">
      <alignment horizontal="left" vertical="center" wrapText="1"/>
    </xf>
    <xf numFmtId="0" fontId="0" fillId="3" borderId="4" xfId="0" applyFill="1" applyBorder="1" applyAlignment="1" applyProtection="1">
      <alignment vertical="center" wrapText="1"/>
    </xf>
    <xf numFmtId="0" fontId="0" fillId="3" borderId="11" xfId="0" applyFill="1" applyBorder="1" applyAlignment="1" applyProtection="1">
      <alignment vertical="center" wrapText="1"/>
    </xf>
    <xf numFmtId="0" fontId="0" fillId="3" borderId="28" xfId="0" applyFill="1" applyBorder="1" applyAlignment="1" applyProtection="1">
      <alignment vertical="center" wrapText="1"/>
    </xf>
    <xf numFmtId="0" fontId="0" fillId="3" borderId="5" xfId="0" applyFill="1" applyBorder="1" applyAlignment="1" applyProtection="1">
      <alignment vertical="center" wrapText="1"/>
    </xf>
    <xf numFmtId="0" fontId="0" fillId="3" borderId="53" xfId="0" applyFill="1" applyBorder="1" applyAlignment="1" applyProtection="1">
      <alignment vertical="center" wrapText="1"/>
    </xf>
    <xf numFmtId="0" fontId="0" fillId="3" borderId="21" xfId="0" applyFill="1" applyBorder="1" applyAlignment="1" applyProtection="1">
      <alignment horizontal="left" vertical="center" wrapText="1"/>
    </xf>
    <xf numFmtId="0" fontId="0" fillId="3" borderId="33" xfId="0" applyFill="1" applyBorder="1" applyAlignment="1" applyProtection="1">
      <alignment horizontal="left" vertical="center" wrapText="1"/>
    </xf>
    <xf numFmtId="165" fontId="0" fillId="2" borderId="54" xfId="1" applyNumberFormat="1" applyFont="1" applyFill="1" applyBorder="1" applyProtection="1"/>
    <xf numFmtId="0" fontId="0" fillId="3" borderId="24" xfId="0" applyFill="1" applyBorder="1" applyAlignment="1" applyProtection="1">
      <alignment horizontal="right"/>
    </xf>
    <xf numFmtId="0" fontId="0" fillId="3" borderId="23" xfId="0" applyFill="1" applyBorder="1" applyAlignment="1" applyProtection="1">
      <alignment horizontal="right"/>
    </xf>
    <xf numFmtId="165" fontId="0" fillId="2" borderId="22" xfId="1" applyNumberFormat="1" applyFont="1" applyFill="1" applyBorder="1" applyProtection="1"/>
    <xf numFmtId="165" fontId="0" fillId="2" borderId="2" xfId="0" applyNumberFormat="1" applyFill="1" applyBorder="1" applyProtection="1"/>
    <xf numFmtId="165" fontId="0" fillId="2" borderId="3" xfId="0" applyNumberFormat="1" applyFill="1" applyBorder="1" applyProtection="1"/>
    <xf numFmtId="165" fontId="0" fillId="2" borderId="13" xfId="0" applyNumberFormat="1" applyFill="1" applyBorder="1" applyProtection="1"/>
    <xf numFmtId="165" fontId="0" fillId="2" borderId="14" xfId="0" applyNumberFormat="1" applyFill="1" applyBorder="1" applyProtection="1"/>
    <xf numFmtId="165" fontId="0" fillId="2" borderId="4" xfId="0" applyNumberFormat="1" applyFill="1" applyBorder="1" applyProtection="1"/>
    <xf numFmtId="165" fontId="0" fillId="2" borderId="5" xfId="0" applyNumberFormat="1" applyFill="1" applyBorder="1" applyProtection="1"/>
    <xf numFmtId="49" fontId="0" fillId="0" borderId="10" xfId="0" applyNumberFormat="1" applyBorder="1" applyProtection="1">
      <protection locked="0"/>
    </xf>
    <xf numFmtId="165" fontId="0" fillId="0" borderId="10" xfId="1" applyNumberFormat="1" applyFont="1" applyBorder="1" applyProtection="1">
      <protection locked="0"/>
    </xf>
    <xf numFmtId="9" fontId="0" fillId="0" borderId="10" xfId="3" applyFont="1" applyBorder="1" applyProtection="1">
      <protection locked="0"/>
    </xf>
    <xf numFmtId="0" fontId="0" fillId="0" borderId="31" xfId="0" applyBorder="1" applyProtection="1">
      <protection locked="0"/>
    </xf>
    <xf numFmtId="165" fontId="0" fillId="0" borderId="1" xfId="1" applyNumberFormat="1" applyFont="1" applyBorder="1" applyProtection="1">
      <protection locked="0"/>
    </xf>
    <xf numFmtId="9" fontId="0" fillId="0" borderId="1" xfId="3" applyFont="1" applyBorder="1" applyProtection="1">
      <protection locked="0"/>
    </xf>
    <xf numFmtId="0" fontId="0" fillId="0" borderId="17" xfId="0" applyBorder="1" applyProtection="1">
      <protection locked="0"/>
    </xf>
    <xf numFmtId="165" fontId="0" fillId="0" borderId="11" xfId="1" applyNumberFormat="1" applyFont="1" applyBorder="1" applyProtection="1">
      <protection locked="0"/>
    </xf>
    <xf numFmtId="9" fontId="0" fillId="0" borderId="11" xfId="3" applyFont="1" applyBorder="1" applyProtection="1">
      <protection locked="0"/>
    </xf>
    <xf numFmtId="0" fontId="0" fillId="0" borderId="22" xfId="0" applyBorder="1" applyProtection="1">
      <protection locked="0"/>
    </xf>
    <xf numFmtId="0" fontId="0" fillId="3" borderId="2" xfId="0" applyFill="1" applyBorder="1" applyAlignment="1" applyProtection="1">
      <alignment horizontal="center"/>
    </xf>
    <xf numFmtId="0" fontId="0" fillId="3" borderId="10" xfId="0" applyFill="1" applyBorder="1" applyAlignment="1" applyProtection="1">
      <alignment horizontal="center"/>
    </xf>
    <xf numFmtId="0" fontId="0" fillId="3" borderId="3" xfId="0" applyFill="1" applyBorder="1" applyAlignment="1" applyProtection="1">
      <alignment horizontal="center"/>
    </xf>
    <xf numFmtId="0" fontId="0" fillId="3" borderId="17" xfId="0" applyFill="1" applyBorder="1" applyAlignment="1" applyProtection="1">
      <alignment horizontal="left" vertical="center" wrapText="1"/>
    </xf>
    <xf numFmtId="0" fontId="0" fillId="3" borderId="18" xfId="0" applyFill="1" applyBorder="1" applyAlignment="1" applyProtection="1">
      <alignment horizontal="left" vertical="center" wrapText="1"/>
    </xf>
    <xf numFmtId="0" fontId="0" fillId="3" borderId="8" xfId="0" applyFill="1" applyBorder="1" applyAlignment="1" applyProtection="1">
      <alignment horizontal="left" vertical="center" wrapText="1"/>
    </xf>
    <xf numFmtId="0" fontId="0" fillId="3" borderId="55" xfId="0" applyFill="1" applyBorder="1" applyAlignment="1" applyProtection="1">
      <alignment horizontal="right"/>
    </xf>
    <xf numFmtId="165" fontId="0" fillId="2" borderId="23" xfId="0" applyNumberFormat="1" applyFill="1" applyBorder="1" applyProtection="1"/>
    <xf numFmtId="165" fontId="0" fillId="2" borderId="22" xfId="0" applyNumberFormat="1" applyFill="1" applyBorder="1" applyProtection="1"/>
    <xf numFmtId="0" fontId="0" fillId="3" borderId="19" xfId="0" applyFill="1" applyBorder="1" applyAlignment="1" applyProtection="1">
      <alignment horizontal="left" vertical="center" wrapText="1"/>
    </xf>
    <xf numFmtId="0" fontId="0" fillId="3" borderId="30" xfId="0" applyFill="1" applyBorder="1" applyAlignment="1" applyProtection="1">
      <alignment horizontal="left" vertical="center" wrapText="1"/>
    </xf>
    <xf numFmtId="0" fontId="0" fillId="3" borderId="20" xfId="0" applyFill="1" applyBorder="1" applyAlignment="1" applyProtection="1">
      <alignment horizontal="left" vertical="center" wrapText="1"/>
    </xf>
    <xf numFmtId="165" fontId="0" fillId="0" borderId="3" xfId="1" applyNumberFormat="1" applyFont="1" applyBorder="1" applyProtection="1">
      <protection locked="0"/>
    </xf>
    <xf numFmtId="165" fontId="0" fillId="0" borderId="14" xfId="1" applyNumberFormat="1" applyFont="1" applyBorder="1" applyProtection="1">
      <protection locked="0"/>
    </xf>
    <xf numFmtId="165" fontId="0" fillId="0" borderId="5" xfId="1" applyNumberFormat="1" applyFont="1" applyBorder="1" applyProtection="1">
      <protection locked="0"/>
    </xf>
    <xf numFmtId="0" fontId="2" fillId="3" borderId="17" xfId="0" applyFont="1" applyFill="1" applyBorder="1" applyProtection="1"/>
    <xf numFmtId="0" fontId="2" fillId="3" borderId="8" xfId="0" applyFont="1" applyFill="1" applyBorder="1" applyProtection="1"/>
    <xf numFmtId="0" fontId="0" fillId="4" borderId="2" xfId="0" applyFill="1" applyBorder="1" applyProtection="1"/>
    <xf numFmtId="0" fontId="0" fillId="4" borderId="13" xfId="0" applyFill="1" applyBorder="1" applyProtection="1"/>
    <xf numFmtId="0" fontId="0" fillId="4" borderId="4" xfId="0" applyFill="1" applyBorder="1" applyProtection="1"/>
    <xf numFmtId="0" fontId="2" fillId="3" borderId="19" xfId="0" applyFont="1" applyFill="1" applyBorder="1" applyAlignment="1" applyProtection="1">
      <alignment horizontal="right"/>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mruColors>
      <color rgb="FF899100"/>
      <color rgb="FFC1BF00"/>
      <color rgb="FFDEDE1F"/>
      <color rgb="FF899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layout>
        <c:manualLayout>
          <c:xMode val="edge"/>
          <c:yMode val="edge"/>
          <c:x val="0.80881679141959117"/>
          <c:y val="0.91759465478841873"/>
        </c:manualLayout>
      </c:layout>
      <c:txPr>
        <a:bodyPr/>
        <a:lstStyle/>
        <a:p>
          <a:pPr>
            <a:defRPr sz="3600">
              <a:solidFill>
                <a:schemeClr val="bg1"/>
              </a:solidFill>
            </a:defRPr>
          </a:pPr>
          <a:endParaRPr lang="en-US"/>
        </a:p>
      </c:txPr>
    </c:title>
    <c:plotArea>
      <c:layout/>
      <c:pieChart>
        <c:varyColors val="1"/>
        <c:ser>
          <c:idx val="0"/>
          <c:order val="0"/>
          <c:spPr>
            <a:ln>
              <a:solidFill>
                <a:sysClr val="windowText" lastClr="000000"/>
              </a:solidFill>
            </a:ln>
          </c:spPr>
          <c:dLbls>
            <c:dLbl>
              <c:idx val="0"/>
              <c:layout>
                <c:manualLayout>
                  <c:x val="-0.16692467839668187"/>
                  <c:y val="-0.13436122266453887"/>
                </c:manualLayout>
              </c:layout>
              <c:showCatName val="1"/>
              <c:showPercent val="1"/>
              <c:extLst>
                <c:ext xmlns:c15="http://schemas.microsoft.com/office/drawing/2012/chart" uri="{CE6537A1-D6FC-4f65-9D91-7224C49458BB}">
                  <c15:layout/>
                </c:ext>
              </c:extLst>
            </c:dLbl>
            <c:dLbl>
              <c:idx val="1"/>
              <c:layout>
                <c:manualLayout>
                  <c:x val="0.16273840769903763"/>
                  <c:y val="-0.13377245438974916"/>
                </c:manualLayout>
              </c:layout>
              <c:showCatName val="1"/>
              <c:showPercent val="1"/>
              <c:extLst>
                <c:ext xmlns:c15="http://schemas.microsoft.com/office/drawing/2012/chart" uri="{CE6537A1-D6FC-4f65-9D91-7224C49458BB}">
                  <c15:layout/>
                </c:ext>
              </c:extLst>
            </c:dLbl>
            <c:dLbl>
              <c:idx val="2"/>
              <c:layout>
                <c:manualLayout>
                  <c:x val="0.23274253912705359"/>
                  <c:y val="-4.2420309933418693E-2"/>
                </c:manualLayout>
              </c:layout>
              <c:showCatName val="1"/>
              <c:showPercent val="1"/>
              <c:extLst>
                <c:ext xmlns:c15="http://schemas.microsoft.com/office/drawing/2012/chart" uri="{CE6537A1-D6FC-4f65-9D91-7224C49458BB}">
                  <c15:layout/>
                </c:ext>
              </c:extLst>
            </c:dLbl>
            <c:dLbl>
              <c:idx val="3"/>
              <c:layout>
                <c:manualLayout>
                  <c:x val="0.28233733514792131"/>
                  <c:y val="0.1054617727349783"/>
                </c:manualLayout>
              </c:layout>
              <c:showCatName val="1"/>
              <c:showPercent val="1"/>
              <c:extLst>
                <c:ext xmlns:c15="http://schemas.microsoft.com/office/drawing/2012/chart" uri="{CE6537A1-D6FC-4f65-9D91-7224C49458BB}">
                  <c15:layout/>
                </c:ext>
              </c:extLst>
            </c:dLbl>
            <c:dLbl>
              <c:idx val="4"/>
              <c:layout>
                <c:manualLayout>
                  <c:x val="0.1619135802469136"/>
                  <c:y val="-0.15993032051394473"/>
                </c:manualLayout>
              </c:layout>
              <c:showCatName val="1"/>
              <c:showPercent val="1"/>
              <c:extLst>
                <c:ext xmlns:c15="http://schemas.microsoft.com/office/drawing/2012/chart" uri="{CE6537A1-D6FC-4f65-9D91-7224C49458BB}">
                  <c15:layout/>
                </c:ext>
              </c:extLst>
            </c:dLbl>
            <c:dLbl>
              <c:idx val="5"/>
              <c:layout>
                <c:manualLayout>
                  <c:x val="-0.11220926087942711"/>
                  <c:y val="1.3137622830553752E-2"/>
                </c:manualLayout>
              </c:layout>
              <c:showCatName val="1"/>
              <c:showPercent val="1"/>
              <c:extLst>
                <c:ext xmlns:c15="http://schemas.microsoft.com/office/drawing/2012/chart" uri="{CE6537A1-D6FC-4f65-9D91-7224C49458BB}">
                  <c15:layout/>
                </c:ext>
              </c:extLst>
            </c:dLbl>
            <c:dLbl>
              <c:idx val="6"/>
              <c:layout>
                <c:manualLayout>
                  <c:x val="-0.27576682544311593"/>
                  <c:y val="-7.0906359422221454E-2"/>
                </c:manualLayout>
              </c:layout>
              <c:showCatName val="1"/>
              <c:showPercent val="1"/>
              <c:extLst>
                <c:ext xmlns:c15="http://schemas.microsoft.com/office/drawing/2012/chart" uri="{CE6537A1-D6FC-4f65-9D91-7224C49458BB}">
                  <c15:layout/>
                </c:ext>
              </c:extLst>
            </c:dLbl>
            <c:dLbl>
              <c:idx val="7"/>
              <c:layout>
                <c:manualLayout>
                  <c:x val="-4.6304397135543268E-3"/>
                  <c:y val="-0.1114808644465099"/>
                </c:manualLayout>
              </c:layout>
              <c:showCatName val="1"/>
              <c:showPercent val="1"/>
              <c:extLst>
                <c:ext xmlns:c15="http://schemas.microsoft.com/office/drawing/2012/chart" uri="{CE6537A1-D6FC-4f65-9D91-7224C49458BB}">
                  <c15:layout/>
                </c:ext>
              </c:extLst>
            </c:dLbl>
            <c:spPr>
              <a:noFill/>
              <a:ln>
                <a:noFill/>
              </a:ln>
              <a:effectLst/>
            </c:spPr>
            <c:showCatName val="1"/>
            <c:showPercent val="1"/>
            <c:showLeaderLines val="1"/>
            <c:extLst>
              <c:ext xmlns:c15="http://schemas.microsoft.com/office/drawing/2012/chart" uri="{CE6537A1-D6FC-4f65-9D91-7224C49458BB}"/>
            </c:extLst>
          </c:dLbls>
          <c:cat>
            <c:strRef>
              <c:f>'Summary '!$B$5:$B$12</c:f>
              <c:strCache>
                <c:ptCount val="8"/>
                <c:pt idx="0">
                  <c:v>Mains gas </c:v>
                </c:pt>
                <c:pt idx="1">
                  <c:v>Mains renewable gas</c:v>
                </c:pt>
                <c:pt idx="2">
                  <c:v>Mains electricity </c:v>
                </c:pt>
                <c:pt idx="3">
                  <c:v>Mains renewable electricity </c:v>
                </c:pt>
                <c:pt idx="4">
                  <c:v>Bottled gas</c:v>
                </c:pt>
                <c:pt idx="5">
                  <c:v>Generator diesel</c:v>
                </c:pt>
                <c:pt idx="6">
                  <c:v>Generator biodiesel</c:v>
                </c:pt>
                <c:pt idx="7">
                  <c:v>Other renewable energy </c:v>
                </c:pt>
              </c:strCache>
            </c:strRef>
          </c:cat>
          <c:val>
            <c:numRef>
              <c:f>'Summary '!$C$5:$C$12</c:f>
              <c:numCache>
                <c:formatCode>_-* #,##0_-;\-* #,##0_-;_-* "-"??_-;_-@_-</c:formatCode>
                <c:ptCount val="8"/>
                <c:pt idx="0">
                  <c:v>0</c:v>
                </c:pt>
                <c:pt idx="1">
                  <c:v>0</c:v>
                </c:pt>
                <c:pt idx="2">
                  <c:v>0</c:v>
                </c:pt>
                <c:pt idx="3">
                  <c:v>0</c:v>
                </c:pt>
                <c:pt idx="4">
                  <c:v>0</c:v>
                </c:pt>
                <c:pt idx="5">
                  <c:v>0</c:v>
                </c:pt>
                <c:pt idx="6">
                  <c:v>0</c:v>
                </c:pt>
                <c:pt idx="7">
                  <c:v>0</c:v>
                </c:pt>
              </c:numCache>
            </c:numRef>
          </c:val>
        </c:ser>
        <c:dLbls>
          <c:showCatName val="1"/>
          <c:showPercent val="1"/>
        </c:dLbls>
        <c:firstSliceAng val="0"/>
      </c:pieChart>
    </c:plotArea>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layout>
        <c:manualLayout>
          <c:xMode val="edge"/>
          <c:yMode val="edge"/>
          <c:x val="0.82522766175967133"/>
          <c:y val="0.90693739424703879"/>
        </c:manualLayout>
      </c:layout>
      <c:txPr>
        <a:bodyPr/>
        <a:lstStyle/>
        <a:p>
          <a:pPr>
            <a:defRPr sz="1800">
              <a:solidFill>
                <a:schemeClr val="bg1"/>
              </a:solidFill>
            </a:defRPr>
          </a:pPr>
          <a:endParaRPr lang="en-US"/>
        </a:p>
      </c:txPr>
    </c:title>
    <c:plotArea>
      <c:layout/>
      <c:pieChart>
        <c:varyColors val="1"/>
        <c:ser>
          <c:idx val="0"/>
          <c:order val="0"/>
          <c:dPt>
            <c:idx val="0"/>
            <c:spPr>
              <a:ln>
                <a:solidFill>
                  <a:sysClr val="windowText" lastClr="000000"/>
                </a:solidFill>
              </a:ln>
            </c:spPr>
          </c:dPt>
          <c:dPt>
            <c:idx val="1"/>
            <c:spPr>
              <a:ln>
                <a:solidFill>
                  <a:sysClr val="windowText" lastClr="000000"/>
                </a:solidFill>
              </a:ln>
            </c:spPr>
          </c:dPt>
          <c:dLbls>
            <c:dLbl>
              <c:idx val="0"/>
              <c:layout>
                <c:manualLayout>
                  <c:x val="9.5974144536280809E-2"/>
                  <c:y val="1.1793170523735299E-2"/>
                </c:manualLayout>
              </c:layout>
              <c:showCatName val="1"/>
              <c:showPercent val="1"/>
              <c:extLst>
                <c:ext xmlns:c15="http://schemas.microsoft.com/office/drawing/2012/chart" uri="{CE6537A1-D6FC-4f65-9D91-7224C49458BB}">
                  <c15:layout/>
                </c:ext>
              </c:extLst>
            </c:dLbl>
            <c:dLbl>
              <c:idx val="1"/>
              <c:layout>
                <c:manualLayout>
                  <c:x val="-0.21624671916010502"/>
                  <c:y val="-0.12989834392528346"/>
                </c:manualLayout>
              </c:layout>
              <c:showCatName val="1"/>
              <c:showPercent val="1"/>
              <c:extLst>
                <c:ext xmlns:c15="http://schemas.microsoft.com/office/drawing/2012/chart" uri="{CE6537A1-D6FC-4f65-9D91-7224C49458BB}">
                  <c15:layout/>
                </c:ext>
              </c:extLst>
            </c:dLbl>
            <c:spPr>
              <a:noFill/>
              <a:ln>
                <a:noFill/>
              </a:ln>
              <a:effectLst/>
            </c:spPr>
            <c:showCatName val="1"/>
            <c:showPercent val="1"/>
            <c:showLeaderLines val="1"/>
            <c:extLst>
              <c:ext xmlns:c15="http://schemas.microsoft.com/office/drawing/2012/chart" uri="{CE6537A1-D6FC-4f65-9D91-7224C49458BB}"/>
            </c:extLst>
          </c:dLbls>
          <c:cat>
            <c:strRef>
              <c:f>'Summary '!$B$15:$B$16</c:f>
              <c:strCache>
                <c:ptCount val="2"/>
                <c:pt idx="0">
                  <c:v>Total Renewable energy</c:v>
                </c:pt>
                <c:pt idx="1">
                  <c:v>Total non-renewable energy</c:v>
                </c:pt>
              </c:strCache>
            </c:strRef>
          </c:cat>
          <c:val>
            <c:numRef>
              <c:f>'Summary '!$C$15:$C$16</c:f>
              <c:numCache>
                <c:formatCode>_-* #,##0_-;\-* #,##0_-;_-* "-"??_-;_-@_-</c:formatCode>
                <c:ptCount val="2"/>
                <c:pt idx="0">
                  <c:v>0</c:v>
                </c:pt>
                <c:pt idx="1">
                  <c:v>0</c:v>
                </c:pt>
              </c:numCache>
            </c:numRef>
          </c:val>
        </c:ser>
        <c:dLbls>
          <c:showCatName val="1"/>
          <c:showPercent val="1"/>
        </c:dLbls>
        <c:firstSliceAng val="0"/>
      </c:pieChart>
    </c:plotArea>
    <c:plotVisOnly val="1"/>
    <c:dispBlanksAs val="zero"/>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64558</xdr:colOff>
      <xdr:row>0</xdr:row>
      <xdr:rowOff>257175</xdr:rowOff>
    </xdr:from>
    <xdr:to>
      <xdr:col>2</xdr:col>
      <xdr:colOff>4407957</xdr:colOff>
      <xdr:row>4</xdr:row>
      <xdr:rowOff>50417</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07433" y="257175"/>
          <a:ext cx="5057774" cy="1050542"/>
        </a:xfrm>
        <a:prstGeom prst="rect">
          <a:avLst/>
        </a:prstGeom>
        <a:noFill/>
        <a:ln w="1">
          <a:noFill/>
          <a:miter lim="800000"/>
          <a:headEnd/>
          <a:tailEnd type="none" w="med" len="med"/>
        </a:ln>
        <a:effectLst/>
      </xdr:spPr>
    </xdr:pic>
    <xdr:clientData/>
  </xdr:twoCellAnchor>
  <xdr:twoCellAnchor editAs="oneCell">
    <xdr:from>
      <xdr:col>2</xdr:col>
      <xdr:colOff>4848225</xdr:colOff>
      <xdr:row>0</xdr:row>
      <xdr:rowOff>161925</xdr:rowOff>
    </xdr:from>
    <xdr:to>
      <xdr:col>2</xdr:col>
      <xdr:colOff>6667500</xdr:colOff>
      <xdr:row>3</xdr:row>
      <xdr:rowOff>152525</xdr:rowOff>
    </xdr:to>
    <xdr:pic>
      <xdr:nvPicPr>
        <xdr:cNvPr id="3" name="Picture 2"/>
        <xdr:cNvPicPr>
          <a:picLocks noChangeAspect="1"/>
        </xdr:cNvPicPr>
      </xdr:nvPicPr>
      <xdr:blipFill>
        <a:blip xmlns:r="http://schemas.openxmlformats.org/officeDocument/2006/relationships" r:embed="rId2" cstate="print"/>
        <a:srcRect l="25000" t="9993" r="14999" b="24985"/>
        <a:stretch>
          <a:fillRect/>
        </a:stretch>
      </xdr:blipFill>
      <xdr:spPr bwMode="auto">
        <a:xfrm>
          <a:off x="5705475" y="161925"/>
          <a:ext cx="1819275" cy="933575"/>
        </a:xfrm>
        <a:prstGeom prst="rect">
          <a:avLst/>
        </a:prstGeom>
        <a:noFill/>
        <a:ln w="9525" cap="flat">
          <a:noFill/>
          <a:round/>
          <a:headEnd/>
          <a:tailEnd/>
        </a:ln>
        <a:effectLst/>
      </xdr:spPr>
    </xdr:pic>
    <xdr:clientData/>
  </xdr:twoCellAnchor>
  <xdr:twoCellAnchor editAs="oneCell">
    <xdr:from>
      <xdr:col>2</xdr:col>
      <xdr:colOff>4242859</xdr:colOff>
      <xdr:row>4</xdr:row>
      <xdr:rowOff>60324</xdr:rowOff>
    </xdr:from>
    <xdr:to>
      <xdr:col>2</xdr:col>
      <xdr:colOff>6667500</xdr:colOff>
      <xdr:row>5</xdr:row>
      <xdr:rowOff>194003</xdr:rowOff>
    </xdr:to>
    <xdr:pic>
      <xdr:nvPicPr>
        <xdr:cNvPr id="4" name="Picture 3" descr="Kambe Events"/>
        <xdr:cNvPicPr>
          <a:picLocks noChangeAspect="1"/>
        </xdr:cNvPicPr>
      </xdr:nvPicPr>
      <xdr:blipFill>
        <a:blip xmlns:r="http://schemas.openxmlformats.org/officeDocument/2006/relationships" r:embed="rId3" cstate="print"/>
        <a:srcRect/>
        <a:stretch>
          <a:fillRect/>
        </a:stretch>
      </xdr:blipFill>
      <xdr:spPr bwMode="auto">
        <a:xfrm>
          <a:off x="5100109" y="1317624"/>
          <a:ext cx="2424641" cy="59087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600075</xdr:colOff>
      <xdr:row>1</xdr:row>
      <xdr:rowOff>0</xdr:rowOff>
    </xdr:from>
    <xdr:to>
      <xdr:col>16</xdr:col>
      <xdr:colOff>66675</xdr:colOff>
      <xdr:row>20</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21</xdr:row>
      <xdr:rowOff>190499</xdr:rowOff>
    </xdr:from>
    <xdr:to>
      <xdr:col>16</xdr:col>
      <xdr:colOff>47625</xdr:colOff>
      <xdr:row>46</xdr:row>
      <xdr:rowOff>9524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www.withouthotair.com/c3/page_31.shtml" TargetMode="External"/><Relationship Id="rId3" Type="http://schemas.openxmlformats.org/officeDocument/2006/relationships/hyperlink" Target="http://www.langegas.com/alte_daten/umrele.htm" TargetMode="External"/><Relationship Id="rId7" Type="http://schemas.openxmlformats.org/officeDocument/2006/relationships/hyperlink" Target="http://www.rets-project.eu/UserFiles/File/pdf/respedia/A-Beginners-Guide-to-Energy-and-Power-EN.pdf" TargetMode="External"/><Relationship Id="rId12" Type="http://schemas.openxmlformats.org/officeDocument/2006/relationships/comments" Target="../comments1.xml"/><Relationship Id="rId2" Type="http://schemas.openxmlformats.org/officeDocument/2006/relationships/hyperlink" Target="http://www.elgas.com.au/blog/389-lpg-conversions-kg-litres-mj-kwh-and-m3" TargetMode="External"/><Relationship Id="rId1" Type="http://schemas.openxmlformats.org/officeDocument/2006/relationships/hyperlink" Target="http://www.lpg-solutions.co.uk/how-will-a-supplier-calculate-the-cost-of-lpg-to-an-end-user/" TargetMode="External"/><Relationship Id="rId6" Type="http://schemas.openxmlformats.org/officeDocument/2006/relationships/hyperlink" Target="http://www.thegreenblue.org.uk/pdf/z%201088.%20Energy%20and%20carbon%20conversions.pdf" TargetMode="External"/><Relationship Id="rId11" Type="http://schemas.openxmlformats.org/officeDocument/2006/relationships/vmlDrawing" Target="../drawings/vmlDrawing1.vml"/><Relationship Id="rId5" Type="http://schemas.openxmlformats.org/officeDocument/2006/relationships/hyperlink" Target="http://www.seered.co.uk/folk95a.htm" TargetMode="External"/><Relationship Id="rId10" Type="http://schemas.openxmlformats.org/officeDocument/2006/relationships/printerSettings" Target="../printerSettings/printerSettings4.bin"/><Relationship Id="rId4" Type="http://schemas.openxmlformats.org/officeDocument/2006/relationships/hyperlink" Target="http://www.elgas.com.au/blog/389-lpg-conversions-kg-litres-mj-kwh-and-m3" TargetMode="External"/><Relationship Id="rId9" Type="http://schemas.openxmlformats.org/officeDocument/2006/relationships/hyperlink" Target="http://www.biomassenergycentre.org.uk/portal/page?_pageid=75,163182&amp;_dad=portal&amp;_schema=PORTA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899100"/>
  </sheetPr>
  <dimension ref="B1:H85"/>
  <sheetViews>
    <sheetView showGridLines="0" tabSelected="1" workbookViewId="0"/>
  </sheetViews>
  <sheetFormatPr defaultRowHeight="15"/>
  <cols>
    <col min="1" max="1" width="2.140625" customWidth="1"/>
    <col min="2" max="2" width="10.7109375" customWidth="1"/>
    <col min="3" max="3" width="111" customWidth="1"/>
    <col min="5" max="5" width="12.5703125" bestFit="1" customWidth="1"/>
    <col min="6" max="6" width="87.85546875" customWidth="1"/>
    <col min="7" max="7" width="12.5703125" bestFit="1" customWidth="1"/>
    <col min="8" max="8" width="88.28515625" bestFit="1" customWidth="1"/>
  </cols>
  <sheetData>
    <row r="1" spans="2:5" ht="24.75" customHeight="1"/>
    <row r="2" spans="2:5" ht="24.75" customHeight="1"/>
    <row r="3" spans="2:5" ht="24.75" customHeight="1"/>
    <row r="4" spans="2:5" ht="24.75" customHeight="1"/>
    <row r="5" spans="2:5" ht="36" customHeight="1"/>
    <row r="6" spans="2:5" ht="24.75" customHeight="1">
      <c r="B6" s="120" t="s">
        <v>158</v>
      </c>
    </row>
    <row r="7" spans="2:5" ht="68.25" customHeight="1">
      <c r="B7" s="119" t="s">
        <v>166</v>
      </c>
      <c r="C7" s="119"/>
    </row>
    <row r="8" spans="2:5">
      <c r="B8" s="52" t="s">
        <v>152</v>
      </c>
      <c r="C8" s="52"/>
    </row>
    <row r="9" spans="2:5">
      <c r="B9" s="85" t="s">
        <v>159</v>
      </c>
      <c r="C9" s="85"/>
    </row>
    <row r="10" spans="2:5" ht="8.25" customHeight="1" thickBot="1">
      <c r="B10" s="86"/>
      <c r="C10" s="86"/>
    </row>
    <row r="11" spans="2:5" ht="19.5" thickBot="1">
      <c r="B11" s="83" t="s">
        <v>88</v>
      </c>
      <c r="C11" s="84"/>
    </row>
    <row r="12" spans="2:5" ht="49.5" customHeight="1" thickBot="1">
      <c r="B12" s="81" t="s">
        <v>167</v>
      </c>
      <c r="C12" s="82"/>
    </row>
    <row r="13" spans="2:5" ht="10.5" customHeight="1"/>
    <row r="14" spans="2:5" ht="10.5" customHeight="1" thickBot="1"/>
    <row r="15" spans="2:5" ht="19.5" thickBot="1">
      <c r="B15" s="83" t="s">
        <v>115</v>
      </c>
      <c r="C15" s="84"/>
    </row>
    <row r="16" spans="2:5" ht="47.25" customHeight="1" thickBot="1">
      <c r="B16" s="81" t="s">
        <v>155</v>
      </c>
      <c r="C16" s="82"/>
      <c r="E16" s="2"/>
    </row>
    <row r="17" spans="2:3" ht="31.5" customHeight="1" thickBot="1">
      <c r="B17" s="24" t="s">
        <v>32</v>
      </c>
      <c r="C17" s="20" t="s">
        <v>33</v>
      </c>
    </row>
    <row r="18" spans="2:3">
      <c r="B18" s="12">
        <v>1</v>
      </c>
      <c r="C18" s="9" t="s">
        <v>160</v>
      </c>
    </row>
    <row r="19" spans="2:3">
      <c r="B19" s="12">
        <v>2</v>
      </c>
      <c r="C19" s="9" t="s">
        <v>31</v>
      </c>
    </row>
    <row r="20" spans="2:3">
      <c r="B20" s="12">
        <v>3</v>
      </c>
      <c r="C20" s="9" t="s">
        <v>38</v>
      </c>
    </row>
    <row r="21" spans="2:3" ht="32.25">
      <c r="B21" s="12">
        <v>4</v>
      </c>
      <c r="C21" s="9" t="s">
        <v>30</v>
      </c>
    </row>
    <row r="22" spans="2:3" ht="17.25">
      <c r="B22" s="12">
        <v>5</v>
      </c>
      <c r="C22" s="9" t="s">
        <v>27</v>
      </c>
    </row>
    <row r="23" spans="2:3">
      <c r="B23" s="12">
        <v>6</v>
      </c>
      <c r="C23" s="9" t="s">
        <v>29</v>
      </c>
    </row>
    <row r="24" spans="2:3" ht="60">
      <c r="B24" s="12">
        <v>7</v>
      </c>
      <c r="C24" s="9" t="s">
        <v>133</v>
      </c>
    </row>
    <row r="25" spans="2:3" ht="15.75" thickBot="1">
      <c r="B25" s="13">
        <v>8</v>
      </c>
      <c r="C25" s="10" t="s">
        <v>28</v>
      </c>
    </row>
    <row r="26" spans="2:3" ht="9" customHeight="1"/>
    <row r="27" spans="2:3" ht="9" customHeight="1" thickBot="1"/>
    <row r="28" spans="2:3" ht="19.5" thickBot="1">
      <c r="B28" s="83" t="s">
        <v>116</v>
      </c>
      <c r="C28" s="84"/>
    </row>
    <row r="29" spans="2:3" ht="31.5" customHeight="1" thickBot="1">
      <c r="B29" s="81" t="s">
        <v>137</v>
      </c>
      <c r="C29" s="82"/>
    </row>
    <row r="30" spans="2:3" ht="9" customHeight="1"/>
    <row r="31" spans="2:3" ht="9" customHeight="1" thickBot="1"/>
    <row r="32" spans="2:3" ht="19.5" thickBot="1">
      <c r="B32" s="83" t="s">
        <v>117</v>
      </c>
      <c r="C32" s="84"/>
    </row>
    <row r="33" spans="2:3" ht="35.25" customHeight="1" thickBot="1">
      <c r="B33" s="81" t="s">
        <v>42</v>
      </c>
      <c r="C33" s="82"/>
    </row>
    <row r="34" spans="2:3" ht="30.75" thickBot="1">
      <c r="B34" s="21" t="s">
        <v>32</v>
      </c>
      <c r="C34" s="19" t="s">
        <v>33</v>
      </c>
    </row>
    <row r="35" spans="2:3">
      <c r="B35" s="12">
        <v>1</v>
      </c>
      <c r="C35" s="9" t="s">
        <v>160</v>
      </c>
    </row>
    <row r="36" spans="2:3" ht="30">
      <c r="B36" s="12">
        <v>2</v>
      </c>
      <c r="C36" s="15" t="s">
        <v>43</v>
      </c>
    </row>
    <row r="37" spans="2:3">
      <c r="B37" s="12">
        <v>3</v>
      </c>
      <c r="C37" s="15" t="s">
        <v>39</v>
      </c>
    </row>
    <row r="38" spans="2:3">
      <c r="B38" s="12">
        <v>4</v>
      </c>
      <c r="C38" s="15" t="s">
        <v>40</v>
      </c>
    </row>
    <row r="39" spans="2:3" ht="75">
      <c r="B39" s="12">
        <v>5</v>
      </c>
      <c r="C39" s="15" t="s">
        <v>134</v>
      </c>
    </row>
    <row r="40" spans="2:3" ht="15.75" thickBot="1">
      <c r="B40" s="13">
        <v>6</v>
      </c>
      <c r="C40" s="16" t="s">
        <v>41</v>
      </c>
    </row>
    <row r="41" spans="2:3" ht="9" customHeight="1"/>
    <row r="42" spans="2:3" ht="9" customHeight="1" thickBot="1"/>
    <row r="43" spans="2:3" ht="19.5" thickBot="1">
      <c r="B43" s="83" t="s">
        <v>118</v>
      </c>
      <c r="C43" s="84"/>
    </row>
    <row r="44" spans="2:3" ht="31.5" customHeight="1" thickBot="1">
      <c r="B44" s="81" t="s">
        <v>148</v>
      </c>
      <c r="C44" s="82"/>
    </row>
    <row r="45" spans="2:3" ht="9" customHeight="1"/>
    <row r="46" spans="2:3" ht="9" customHeight="1" thickBot="1"/>
    <row r="47" spans="2:3" ht="19.5" thickBot="1">
      <c r="B47" s="83" t="s">
        <v>135</v>
      </c>
      <c r="C47" s="84"/>
    </row>
    <row r="48" spans="2:3" ht="45.75" customHeight="1" thickBot="1">
      <c r="B48" s="81" t="s">
        <v>161</v>
      </c>
      <c r="C48" s="82"/>
    </row>
    <row r="49" spans="2:8" ht="30.75" thickBot="1">
      <c r="B49" s="21" t="s">
        <v>32</v>
      </c>
      <c r="C49" s="19" t="s">
        <v>33</v>
      </c>
    </row>
    <row r="50" spans="2:8">
      <c r="B50" s="11">
        <v>1</v>
      </c>
      <c r="C50" s="14" t="s">
        <v>162</v>
      </c>
    </row>
    <row r="51" spans="2:8" ht="45">
      <c r="B51" s="12" t="s">
        <v>58</v>
      </c>
      <c r="C51" s="122" t="s">
        <v>168</v>
      </c>
      <c r="F51" s="121"/>
    </row>
    <row r="52" spans="2:8">
      <c r="B52" s="12" t="s">
        <v>59</v>
      </c>
      <c r="C52" s="15" t="s">
        <v>163</v>
      </c>
    </row>
    <row r="53" spans="2:8">
      <c r="B53" s="12" t="s">
        <v>60</v>
      </c>
      <c r="C53" s="15" t="s">
        <v>61</v>
      </c>
    </row>
    <row r="54" spans="2:8">
      <c r="B54" s="12">
        <v>14</v>
      </c>
      <c r="C54" s="15" t="s">
        <v>63</v>
      </c>
    </row>
    <row r="55" spans="2:8" ht="15.75" thickBot="1">
      <c r="B55" s="13">
        <v>15</v>
      </c>
      <c r="C55" s="16" t="s">
        <v>62</v>
      </c>
    </row>
    <row r="56" spans="2:8" ht="9" customHeight="1">
      <c r="C56" s="17"/>
    </row>
    <row r="57" spans="2:8" ht="9" customHeight="1" thickBot="1">
      <c r="C57" s="17"/>
    </row>
    <row r="58" spans="2:8" ht="19.5" thickBot="1">
      <c r="B58" s="83" t="s">
        <v>119</v>
      </c>
      <c r="C58" s="84"/>
    </row>
    <row r="59" spans="2:8" ht="30.75" thickBot="1">
      <c r="B59" s="24" t="s">
        <v>32</v>
      </c>
      <c r="C59" s="20" t="s">
        <v>33</v>
      </c>
      <c r="E59" s="30"/>
      <c r="F59" s="30"/>
      <c r="G59" s="30"/>
      <c r="H59" s="30"/>
    </row>
    <row r="60" spans="2:8" ht="30">
      <c r="B60" s="11">
        <v>1</v>
      </c>
      <c r="C60" s="78" t="s">
        <v>165</v>
      </c>
      <c r="E60" s="30"/>
      <c r="F60" s="30"/>
      <c r="G60" s="18"/>
      <c r="H60" s="25"/>
    </row>
    <row r="61" spans="2:8">
      <c r="B61" s="12">
        <v>2</v>
      </c>
      <c r="C61" s="9" t="s">
        <v>139</v>
      </c>
      <c r="E61" s="31"/>
      <c r="F61" s="31"/>
      <c r="G61" s="26"/>
      <c r="H61" s="27"/>
    </row>
    <row r="62" spans="2:8" ht="30">
      <c r="B62" s="12">
        <v>3</v>
      </c>
      <c r="C62" s="9" t="s">
        <v>156</v>
      </c>
      <c r="E62" s="32"/>
      <c r="F62" s="30"/>
      <c r="G62" s="18"/>
      <c r="H62" s="27"/>
    </row>
    <row r="63" spans="2:8" ht="30">
      <c r="B63" s="12">
        <v>4</v>
      </c>
      <c r="C63" s="9" t="s">
        <v>164</v>
      </c>
      <c r="E63" s="30"/>
      <c r="F63" s="30"/>
      <c r="G63" s="18"/>
      <c r="H63" s="27"/>
    </row>
    <row r="64" spans="2:8">
      <c r="B64" s="12">
        <v>5</v>
      </c>
      <c r="C64" s="9" t="s">
        <v>142</v>
      </c>
      <c r="E64" s="25"/>
      <c r="F64" s="28"/>
      <c r="G64" s="29"/>
      <c r="H64" s="25"/>
    </row>
    <row r="65" spans="2:3">
      <c r="B65" s="12">
        <v>6</v>
      </c>
      <c r="C65" s="9" t="s">
        <v>140</v>
      </c>
    </row>
    <row r="66" spans="2:3">
      <c r="B66" s="12">
        <v>7</v>
      </c>
      <c r="C66" s="9" t="s">
        <v>141</v>
      </c>
    </row>
    <row r="67" spans="2:3">
      <c r="B67" s="76">
        <v>8</v>
      </c>
      <c r="C67" s="77" t="s">
        <v>157</v>
      </c>
    </row>
    <row r="68" spans="2:3">
      <c r="B68" s="87" t="s">
        <v>138</v>
      </c>
      <c r="C68" s="88"/>
    </row>
    <row r="69" spans="2:3" ht="15.75" thickBot="1">
      <c r="B69" s="89" t="s">
        <v>143</v>
      </c>
      <c r="C69" s="90"/>
    </row>
    <row r="70" spans="2:3" ht="9" customHeight="1"/>
    <row r="71" spans="2:3" ht="9" customHeight="1" thickBot="1"/>
    <row r="72" spans="2:3" ht="19.5" thickBot="1">
      <c r="B72" s="83" t="s">
        <v>128</v>
      </c>
      <c r="C72" s="84"/>
    </row>
    <row r="73" spans="2:3" ht="37.5" customHeight="1" thickBot="1">
      <c r="B73" s="81" t="s">
        <v>149</v>
      </c>
      <c r="C73" s="82"/>
    </row>
    <row r="74" spans="2:3" ht="9" customHeight="1"/>
    <row r="75" spans="2:3" ht="9" customHeight="1" thickBot="1"/>
    <row r="76" spans="2:3" ht="19.5" thickBot="1">
      <c r="B76" s="83" t="s">
        <v>71</v>
      </c>
      <c r="C76" s="84"/>
    </row>
    <row r="77" spans="2:3" ht="30.75" thickBot="1">
      <c r="B77" s="21" t="s">
        <v>32</v>
      </c>
      <c r="C77" s="19" t="s">
        <v>33</v>
      </c>
    </row>
    <row r="78" spans="2:3">
      <c r="B78" s="11">
        <v>1</v>
      </c>
      <c r="C78" s="78" t="s">
        <v>150</v>
      </c>
    </row>
    <row r="79" spans="2:3" ht="15.75" thickBot="1">
      <c r="B79" s="13">
        <v>2</v>
      </c>
      <c r="C79" s="10" t="s">
        <v>151</v>
      </c>
    </row>
    <row r="80" spans="2:3" ht="9.75" customHeight="1">
      <c r="B80" s="79"/>
      <c r="C80" s="80"/>
    </row>
    <row r="81" spans="2:3" ht="9.75" customHeight="1" thickBot="1">
      <c r="B81" s="79"/>
      <c r="C81" s="80"/>
    </row>
    <row r="82" spans="2:3" ht="19.5" thickBot="1">
      <c r="B82" s="83" t="s">
        <v>153</v>
      </c>
      <c r="C82" s="84"/>
    </row>
    <row r="83" spans="2:3" ht="33.75" customHeight="1" thickBot="1">
      <c r="B83" s="81" t="s">
        <v>154</v>
      </c>
      <c r="C83" s="82"/>
    </row>
    <row r="84" spans="2:3">
      <c r="B84" s="79"/>
      <c r="C84" s="80"/>
    </row>
    <row r="85" spans="2:3">
      <c r="B85" s="79"/>
      <c r="C85" s="80"/>
    </row>
  </sheetData>
  <sheetProtection password="E856" sheet="1" objects="1" scenarios="1"/>
  <mergeCells count="23">
    <mergeCell ref="B7:C7"/>
    <mergeCell ref="B82:C82"/>
    <mergeCell ref="B83:C83"/>
    <mergeCell ref="B9:C9"/>
    <mergeCell ref="B73:C73"/>
    <mergeCell ref="B76:C76"/>
    <mergeCell ref="B10:C10"/>
    <mergeCell ref="B11:C11"/>
    <mergeCell ref="B12:C12"/>
    <mergeCell ref="B58:C58"/>
    <mergeCell ref="B68:C68"/>
    <mergeCell ref="B69:C69"/>
    <mergeCell ref="B72:C72"/>
    <mergeCell ref="B47:C47"/>
    <mergeCell ref="B16:C16"/>
    <mergeCell ref="B33:C33"/>
    <mergeCell ref="B48:C48"/>
    <mergeCell ref="B44:C44"/>
    <mergeCell ref="B15:C15"/>
    <mergeCell ref="B32:C32"/>
    <mergeCell ref="B28:C28"/>
    <mergeCell ref="B29:C29"/>
    <mergeCell ref="B43:C4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tabColor rgb="FF002060"/>
  </sheetPr>
  <dimension ref="B1:I19"/>
  <sheetViews>
    <sheetView showGridLines="0" workbookViewId="0">
      <selection activeCell="E28" sqref="E28"/>
    </sheetView>
  </sheetViews>
  <sheetFormatPr defaultRowHeight="15"/>
  <cols>
    <col min="1" max="1" width="1.5703125" style="126" customWidth="1"/>
    <col min="2" max="2" width="36.28515625" style="126" customWidth="1"/>
    <col min="3" max="3" width="18.28515625" style="126" customWidth="1"/>
    <col min="4" max="16384" width="9.140625" style="126"/>
  </cols>
  <sheetData>
    <row r="1" spans="2:9" ht="8.25" customHeight="1" thickBot="1"/>
    <row r="2" spans="2:9" ht="27" thickBot="1">
      <c r="B2" s="136" t="s">
        <v>87</v>
      </c>
      <c r="C2" s="138"/>
      <c r="D2" s="181"/>
      <c r="E2" s="181"/>
      <c r="F2" s="181"/>
      <c r="G2" s="181"/>
      <c r="H2" s="181"/>
      <c r="I2" s="181"/>
    </row>
    <row r="3" spans="2:9" ht="8.25" customHeight="1" thickBot="1"/>
    <row r="4" spans="2:9" ht="18.75" customHeight="1">
      <c r="B4" s="244">
        <v>1</v>
      </c>
      <c r="C4" s="246">
        <v>2</v>
      </c>
    </row>
    <row r="5" spans="2:9" ht="15.75" thickBot="1">
      <c r="B5" s="259" t="s">
        <v>83</v>
      </c>
      <c r="C5" s="260" t="s">
        <v>81</v>
      </c>
    </row>
    <row r="6" spans="2:9">
      <c r="B6" s="261" t="s">
        <v>77</v>
      </c>
      <c r="C6" s="256"/>
    </row>
    <row r="7" spans="2:9">
      <c r="B7" s="262" t="s">
        <v>74</v>
      </c>
      <c r="C7" s="257"/>
    </row>
    <row r="8" spans="2:9">
      <c r="B8" s="262" t="s">
        <v>169</v>
      </c>
      <c r="C8" s="257"/>
    </row>
    <row r="9" spans="2:9">
      <c r="B9" s="262" t="s">
        <v>78</v>
      </c>
      <c r="C9" s="257"/>
    </row>
    <row r="10" spans="2:9">
      <c r="B10" s="262" t="s">
        <v>75</v>
      </c>
      <c r="C10" s="257"/>
    </row>
    <row r="11" spans="2:9">
      <c r="B11" s="262" t="s">
        <v>76</v>
      </c>
      <c r="C11" s="257"/>
    </row>
    <row r="12" spans="2:9">
      <c r="B12" s="262" t="s">
        <v>170</v>
      </c>
      <c r="C12" s="257"/>
    </row>
    <row r="13" spans="2:9">
      <c r="B13" s="262" t="s">
        <v>79</v>
      </c>
      <c r="C13" s="257"/>
    </row>
    <row r="14" spans="2:9">
      <c r="B14" s="262" t="s">
        <v>80</v>
      </c>
      <c r="C14" s="257"/>
    </row>
    <row r="15" spans="2:9">
      <c r="B15" s="262" t="s">
        <v>85</v>
      </c>
      <c r="C15" s="257"/>
    </row>
    <row r="16" spans="2:9">
      <c r="B16" s="262" t="s">
        <v>73</v>
      </c>
      <c r="C16" s="257"/>
    </row>
    <row r="17" spans="2:3">
      <c r="B17" s="262" t="s">
        <v>72</v>
      </c>
      <c r="C17" s="257"/>
    </row>
    <row r="18" spans="2:3" ht="15.75" thickBot="1">
      <c r="B18" s="263" t="s">
        <v>82</v>
      </c>
      <c r="C18" s="258"/>
    </row>
    <row r="19" spans="2:3" ht="15.75" thickBot="1">
      <c r="B19" s="264" t="s">
        <v>84</v>
      </c>
      <c r="C19" s="176">
        <f>SUM(C6:C18)</f>
        <v>0</v>
      </c>
    </row>
  </sheetData>
  <sheetProtection password="E856" sheet="1" objects="1" scenarios="1"/>
  <sortState ref="B4:B14">
    <sortCondition ref="B4:B14"/>
  </sortState>
  <mergeCells count="1">
    <mergeCell ref="B2:C2"/>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7030A0"/>
  </sheetPr>
  <dimension ref="B1:M41"/>
  <sheetViews>
    <sheetView showGridLines="0" workbookViewId="0">
      <selection activeCell="G12" sqref="G12"/>
    </sheetView>
  </sheetViews>
  <sheetFormatPr defaultRowHeight="15"/>
  <cols>
    <col min="1" max="1" width="2.140625" customWidth="1"/>
    <col min="4" max="4" width="12.5703125" bestFit="1" customWidth="1"/>
    <col min="5" max="5" width="118.7109375" customWidth="1"/>
    <col min="7" max="7" width="23.42578125" customWidth="1"/>
    <col min="9" max="9" width="12.5703125" bestFit="1" customWidth="1"/>
    <col min="12" max="12" width="10.5703125" bestFit="1" customWidth="1"/>
  </cols>
  <sheetData>
    <row r="1" spans="2:13" ht="9.75" customHeight="1" thickBot="1"/>
    <row r="2" spans="2:13" ht="40.5" customHeight="1">
      <c r="B2" s="111" t="s">
        <v>122</v>
      </c>
      <c r="C2" s="111"/>
      <c r="D2" s="111"/>
      <c r="E2" s="111"/>
      <c r="G2" s="123" t="s">
        <v>112</v>
      </c>
      <c r="H2" s="124"/>
      <c r="I2" s="124"/>
      <c r="J2" s="124"/>
      <c r="K2" s="124"/>
      <c r="L2" s="124"/>
      <c r="M2" s="125"/>
    </row>
    <row r="3" spans="2:13" ht="17.25" customHeight="1" thickBot="1">
      <c r="G3" s="63"/>
      <c r="H3" s="108" t="s">
        <v>110</v>
      </c>
      <c r="I3" s="108"/>
      <c r="J3" s="4"/>
      <c r="K3" s="108" t="s">
        <v>111</v>
      </c>
      <c r="L3" s="108"/>
      <c r="M3" s="40"/>
    </row>
    <row r="4" spans="2:13" ht="15.75" thickBot="1">
      <c r="B4" s="96" t="s">
        <v>91</v>
      </c>
      <c r="C4" s="97"/>
      <c r="D4" s="97"/>
      <c r="E4" s="98"/>
      <c r="G4" s="1"/>
      <c r="H4" s="70" t="s">
        <v>108</v>
      </c>
      <c r="I4" s="70" t="s">
        <v>94</v>
      </c>
      <c r="J4" s="70" t="s">
        <v>113</v>
      </c>
      <c r="K4" s="70" t="s">
        <v>108</v>
      </c>
      <c r="L4" s="70" t="s">
        <v>94</v>
      </c>
      <c r="M4" s="71" t="s">
        <v>113</v>
      </c>
    </row>
    <row r="5" spans="2:13" ht="15.75" thickBot="1">
      <c r="B5" s="99" t="s">
        <v>9</v>
      </c>
      <c r="C5" s="100"/>
      <c r="D5" s="44" t="s">
        <v>12</v>
      </c>
      <c r="E5" s="45" t="s">
        <v>8</v>
      </c>
      <c r="G5" s="72" t="s">
        <v>109</v>
      </c>
      <c r="H5" s="73">
        <v>42.9</v>
      </c>
      <c r="I5" s="73">
        <f>(H5*277.78)/1000</f>
        <v>11.916761999999999</v>
      </c>
      <c r="J5" s="74">
        <f>I5*0.832</f>
        <v>9.9147459839999978</v>
      </c>
      <c r="K5" s="73">
        <v>45.64</v>
      </c>
      <c r="L5" s="73">
        <f>(K5*277.78)/1000</f>
        <v>12.6778792</v>
      </c>
      <c r="M5" s="75">
        <f>L5*0.832</f>
        <v>10.547995494399999</v>
      </c>
    </row>
    <row r="6" spans="2:13">
      <c r="B6" s="101">
        <v>1.9750000000000001</v>
      </c>
      <c r="C6" s="102"/>
      <c r="D6" s="42" t="s">
        <v>13</v>
      </c>
      <c r="E6" s="43" t="s">
        <v>10</v>
      </c>
      <c r="G6" s="64" t="s">
        <v>123</v>
      </c>
      <c r="H6" s="47">
        <v>45.9</v>
      </c>
      <c r="I6" s="47">
        <f t="shared" ref="I6:I7" si="0">(H6*277.78)/1000</f>
        <v>12.750101999999998</v>
      </c>
      <c r="J6" s="62">
        <f>I6/C10</f>
        <v>6.6294563889249964</v>
      </c>
      <c r="K6" s="47">
        <v>49.23</v>
      </c>
      <c r="L6" s="47">
        <f t="shared" ref="L6:L7" si="1">(K6*277.78)/1000</f>
        <v>13.675109399999998</v>
      </c>
      <c r="M6" s="65">
        <f>L6/C10</f>
        <v>7.1104169504744572</v>
      </c>
    </row>
    <row r="7" spans="2:13" ht="15.75" thickBot="1">
      <c r="B7" s="103">
        <v>1.96</v>
      </c>
      <c r="C7" s="104"/>
      <c r="D7" s="3" t="s">
        <v>13</v>
      </c>
      <c r="E7" s="41" t="s">
        <v>11</v>
      </c>
      <c r="G7" s="66" t="s">
        <v>114</v>
      </c>
      <c r="H7" s="67">
        <v>37.200000000000003</v>
      </c>
      <c r="I7" s="67">
        <f t="shared" si="0"/>
        <v>10.333416</v>
      </c>
      <c r="J7" s="68">
        <f>I7*0.88</f>
        <v>9.0934060799999994</v>
      </c>
      <c r="K7" s="67">
        <v>41.04</v>
      </c>
      <c r="L7" s="67">
        <f t="shared" si="1"/>
        <v>11.400091199999999</v>
      </c>
      <c r="M7" s="69">
        <f>L7*0.88</f>
        <v>10.032080255999999</v>
      </c>
    </row>
    <row r="8" spans="2:13">
      <c r="B8" s="106">
        <v>1.85</v>
      </c>
      <c r="C8" s="107"/>
      <c r="D8" s="3"/>
      <c r="E8" s="41" t="s">
        <v>95</v>
      </c>
    </row>
    <row r="9" spans="2:13" ht="15.75" thickBot="1">
      <c r="B9" s="105">
        <v>1.9079999999999999</v>
      </c>
      <c r="C9" s="95"/>
      <c r="D9" s="58" t="s">
        <v>14</v>
      </c>
      <c r="E9" s="59" t="s">
        <v>15</v>
      </c>
    </row>
    <row r="10" spans="2:13" ht="15.75" thickBot="1">
      <c r="B10" s="60" t="s">
        <v>44</v>
      </c>
      <c r="C10" s="61">
        <f>AVERAGE(B6:C9)</f>
        <v>1.9232499999999999</v>
      </c>
      <c r="D10" s="112"/>
      <c r="E10" s="113"/>
    </row>
    <row r="11" spans="2:13">
      <c r="B11" t="s">
        <v>96</v>
      </c>
    </row>
    <row r="12" spans="2:13" ht="9" customHeight="1"/>
    <row r="13" spans="2:13" ht="9" customHeight="1" thickBot="1"/>
    <row r="14" spans="2:13">
      <c r="B14" s="96" t="s">
        <v>92</v>
      </c>
      <c r="C14" s="97"/>
      <c r="D14" s="97"/>
      <c r="E14" s="98"/>
    </row>
    <row r="15" spans="2:13" ht="15.75" thickBot="1">
      <c r="B15" s="114" t="s">
        <v>90</v>
      </c>
      <c r="C15" s="100"/>
      <c r="D15" s="46" t="s">
        <v>94</v>
      </c>
      <c r="E15" s="45" t="s">
        <v>8</v>
      </c>
    </row>
    <row r="16" spans="2:13">
      <c r="B16" s="101">
        <v>6.9</v>
      </c>
      <c r="C16" s="102"/>
      <c r="D16" s="42"/>
      <c r="E16" s="43" t="s">
        <v>89</v>
      </c>
    </row>
    <row r="17" spans="2:12">
      <c r="B17" s="103">
        <f>D17/C10</f>
        <v>7.2273495385415316</v>
      </c>
      <c r="C17" s="104"/>
      <c r="D17" s="48">
        <v>13.9</v>
      </c>
      <c r="E17" s="41" t="s">
        <v>93</v>
      </c>
    </row>
    <row r="18" spans="2:12" ht="15.75" thickBot="1">
      <c r="B18" s="94">
        <v>7.4</v>
      </c>
      <c r="C18" s="95"/>
      <c r="D18" s="58"/>
      <c r="E18" s="59" t="s">
        <v>95</v>
      </c>
    </row>
    <row r="19" spans="2:12" ht="15.75" thickBot="1">
      <c r="B19" s="60" t="s">
        <v>44</v>
      </c>
      <c r="C19" s="61">
        <f>AVERAGE(B16:C18)</f>
        <v>7.1757831795138438</v>
      </c>
      <c r="D19" s="112"/>
      <c r="E19" s="113"/>
      <c r="G19" s="52"/>
      <c r="H19" s="53"/>
      <c r="I19" s="53"/>
      <c r="K19" s="53"/>
      <c r="L19" s="53"/>
    </row>
    <row r="20" spans="2:12">
      <c r="B20" t="s">
        <v>98</v>
      </c>
    </row>
    <row r="21" spans="2:12" ht="9" customHeight="1"/>
    <row r="22" spans="2:12" ht="9" customHeight="1" thickBot="1"/>
    <row r="23" spans="2:12" ht="15" customHeight="1">
      <c r="B23" s="96" t="s">
        <v>97</v>
      </c>
      <c r="C23" s="97"/>
      <c r="D23" s="97"/>
      <c r="E23" s="98"/>
    </row>
    <row r="24" spans="2:12" ht="15.75" thickBot="1">
      <c r="B24" s="114" t="s">
        <v>90</v>
      </c>
      <c r="C24" s="100"/>
      <c r="D24" s="46"/>
      <c r="E24" s="45" t="s">
        <v>8</v>
      </c>
    </row>
    <row r="25" spans="2:12">
      <c r="B25" s="115">
        <v>10.9</v>
      </c>
      <c r="C25" s="116"/>
      <c r="D25" s="54"/>
      <c r="E25" s="57" t="s">
        <v>95</v>
      </c>
    </row>
    <row r="26" spans="2:12">
      <c r="B26" s="101">
        <v>11.1</v>
      </c>
      <c r="C26" s="102"/>
      <c r="D26" s="48"/>
      <c r="E26" s="41" t="s">
        <v>99</v>
      </c>
    </row>
    <row r="27" spans="2:12">
      <c r="B27" s="109">
        <v>11</v>
      </c>
      <c r="C27" s="110"/>
      <c r="D27" s="48"/>
      <c r="E27" s="56" t="s">
        <v>101</v>
      </c>
    </row>
    <row r="28" spans="2:12">
      <c r="B28" s="109">
        <f>J5</f>
        <v>9.9147459839999978</v>
      </c>
      <c r="C28" s="110"/>
      <c r="D28" s="48"/>
      <c r="E28" s="56" t="s">
        <v>112</v>
      </c>
    </row>
    <row r="29" spans="2:12" ht="15.75" thickBot="1">
      <c r="B29" s="117">
        <v>10</v>
      </c>
      <c r="C29" s="118"/>
      <c r="D29" s="58"/>
      <c r="E29" s="59" t="s">
        <v>100</v>
      </c>
    </row>
    <row r="30" spans="2:12" ht="15.75" thickBot="1">
      <c r="B30" s="60" t="s">
        <v>44</v>
      </c>
      <c r="C30" s="61">
        <f>AVERAGE(B25:C29)</f>
        <v>10.5829491968</v>
      </c>
      <c r="D30" s="112"/>
      <c r="E30" s="113"/>
    </row>
    <row r="31" spans="2:12">
      <c r="B31" t="s">
        <v>98</v>
      </c>
    </row>
    <row r="32" spans="2:12" ht="9" customHeight="1"/>
    <row r="33" spans="2:5" ht="9" customHeight="1" thickBot="1"/>
    <row r="34" spans="2:5">
      <c r="B34" s="96" t="s">
        <v>103</v>
      </c>
      <c r="C34" s="97"/>
      <c r="D34" s="97"/>
      <c r="E34" s="98"/>
    </row>
    <row r="35" spans="2:5" ht="15.75" thickBot="1">
      <c r="B35" s="114" t="s">
        <v>90</v>
      </c>
      <c r="C35" s="100"/>
      <c r="D35" s="46" t="s">
        <v>106</v>
      </c>
      <c r="E35" s="45" t="s">
        <v>8</v>
      </c>
    </row>
    <row r="36" spans="2:5">
      <c r="B36" s="115">
        <v>9.8000000000000007</v>
      </c>
      <c r="C36" s="116"/>
      <c r="D36" s="54"/>
      <c r="E36" s="55" t="s">
        <v>102</v>
      </c>
    </row>
    <row r="37" spans="2:5">
      <c r="B37" s="101">
        <v>9</v>
      </c>
      <c r="C37" s="102"/>
      <c r="D37" s="48"/>
      <c r="E37" s="41" t="s">
        <v>104</v>
      </c>
    </row>
    <row r="38" spans="2:5">
      <c r="B38" s="109">
        <f>D38*0.27777777777778*0.88</f>
        <v>9.0444444444445171</v>
      </c>
      <c r="C38" s="110"/>
      <c r="D38" s="48">
        <v>37</v>
      </c>
      <c r="E38" s="56" t="s">
        <v>105</v>
      </c>
    </row>
    <row r="39" spans="2:5" ht="15.75" thickBot="1">
      <c r="B39" s="117">
        <v>10.14</v>
      </c>
      <c r="C39" s="118"/>
      <c r="D39" s="58"/>
      <c r="E39" s="59" t="s">
        <v>107</v>
      </c>
    </row>
    <row r="40" spans="2:5" ht="15.75" thickBot="1">
      <c r="B40" s="60" t="s">
        <v>44</v>
      </c>
      <c r="C40" s="61">
        <f>AVERAGE(B36:C39)</f>
        <v>9.49611111111113</v>
      </c>
      <c r="D40" s="112"/>
      <c r="E40" s="113"/>
    </row>
    <row r="41" spans="2:5">
      <c r="B41" t="s">
        <v>98</v>
      </c>
    </row>
  </sheetData>
  <sheetProtection password="E856" sheet="1" objects="1" scenarios="1"/>
  <mergeCells count="32">
    <mergeCell ref="G2:M2"/>
    <mergeCell ref="D40:E40"/>
    <mergeCell ref="D30:E30"/>
    <mergeCell ref="D19:E19"/>
    <mergeCell ref="B38:C38"/>
    <mergeCell ref="B39:C39"/>
    <mergeCell ref="B35:C35"/>
    <mergeCell ref="B36:C36"/>
    <mergeCell ref="B37:C37"/>
    <mergeCell ref="H3:I3"/>
    <mergeCell ref="K3:L3"/>
    <mergeCell ref="B28:C28"/>
    <mergeCell ref="B2:E2"/>
    <mergeCell ref="B34:E34"/>
    <mergeCell ref="D10:E10"/>
    <mergeCell ref="B23:E23"/>
    <mergeCell ref="B24:C24"/>
    <mergeCell ref="B25:C25"/>
    <mergeCell ref="B26:C26"/>
    <mergeCell ref="B29:C29"/>
    <mergeCell ref="B27:C27"/>
    <mergeCell ref="B14:E14"/>
    <mergeCell ref="B15:C15"/>
    <mergeCell ref="B16:C16"/>
    <mergeCell ref="B17:C17"/>
    <mergeCell ref="B18:C18"/>
    <mergeCell ref="B4:E4"/>
    <mergeCell ref="B5:C5"/>
    <mergeCell ref="B6:C6"/>
    <mergeCell ref="B7:C7"/>
    <mergeCell ref="B9:C9"/>
    <mergeCell ref="B8:C8"/>
  </mergeCells>
  <hyperlinks>
    <hyperlink ref="E6" r:id="rId1"/>
    <hyperlink ref="E7" r:id="rId2"/>
    <hyperlink ref="E9" r:id="rId3"/>
    <hyperlink ref="E16" r:id="rId4"/>
    <hyperlink ref="E17" r:id="rId5"/>
    <hyperlink ref="E25" r:id="rId6"/>
    <hyperlink ref="E26" r:id="rId7"/>
    <hyperlink ref="E27" r:id="rId8"/>
    <hyperlink ref="E38" r:id="rId9"/>
  </hyperlinks>
  <pageMargins left="0.7" right="0.7" top="0.75" bottom="0.75" header="0.3" footer="0.3"/>
  <pageSetup paperSize="9" orientation="portrait" r:id="rId10"/>
  <legacyDrawing r:id="rId11"/>
</worksheet>
</file>

<file path=xl/worksheets/sheet2.xml><?xml version="1.0" encoding="utf-8"?>
<worksheet xmlns="http://schemas.openxmlformats.org/spreadsheetml/2006/main" xmlns:r="http://schemas.openxmlformats.org/officeDocument/2006/relationships">
  <sheetPr>
    <tabColor theme="1"/>
  </sheetPr>
  <dimension ref="B1:D16"/>
  <sheetViews>
    <sheetView showGridLines="0" workbookViewId="0">
      <selection activeCell="E16" sqref="E16"/>
    </sheetView>
  </sheetViews>
  <sheetFormatPr defaultRowHeight="15"/>
  <cols>
    <col min="1" max="1" width="1.7109375" customWidth="1"/>
    <col min="2" max="2" width="38.42578125" customWidth="1"/>
    <col min="3" max="4" width="11.42578125" customWidth="1"/>
  </cols>
  <sheetData>
    <row r="1" spans="2:4" ht="7.5" customHeight="1" thickBot="1"/>
    <row r="2" spans="2:4" ht="27" thickBot="1">
      <c r="B2" s="91" t="s">
        <v>88</v>
      </c>
      <c r="C2" s="92"/>
      <c r="D2" s="93"/>
    </row>
    <row r="3" spans="2:4" ht="8.25" customHeight="1" thickBot="1"/>
    <row r="4" spans="2:4" ht="46.5" customHeight="1" thickBot="1">
      <c r="B4" s="33" t="s">
        <v>86</v>
      </c>
      <c r="C4" s="49" t="s">
        <v>132</v>
      </c>
      <c r="D4" s="50" t="s">
        <v>131</v>
      </c>
    </row>
    <row r="5" spans="2:4">
      <c r="B5" s="34" t="s">
        <v>126</v>
      </c>
      <c r="C5" s="6">
        <f>'Mains gas'!I35</f>
        <v>0</v>
      </c>
      <c r="D5" s="37"/>
    </row>
    <row r="6" spans="2:4">
      <c r="B6" s="35" t="s">
        <v>116</v>
      </c>
      <c r="C6" s="7">
        <f>'Mains renewable gas'!I35</f>
        <v>0</v>
      </c>
      <c r="D6" s="38"/>
    </row>
    <row r="7" spans="2:4">
      <c r="B7" s="35" t="s">
        <v>125</v>
      </c>
      <c r="C7" s="7">
        <f>'Mains electricity '!G35</f>
        <v>0</v>
      </c>
      <c r="D7" s="38"/>
    </row>
    <row r="8" spans="2:4">
      <c r="B8" s="35" t="s">
        <v>124</v>
      </c>
      <c r="C8" s="7">
        <f>'Mains renewable electricity'!G35</f>
        <v>0</v>
      </c>
      <c r="D8" s="38"/>
    </row>
    <row r="9" spans="2:4">
      <c r="B9" s="35" t="s">
        <v>57</v>
      </c>
      <c r="C9" s="51">
        <f>D9*Lookup!C19</f>
        <v>0</v>
      </c>
      <c r="D9" s="5">
        <f>'Bottled gas'!P128</f>
        <v>0</v>
      </c>
    </row>
    <row r="10" spans="2:4">
      <c r="B10" s="35" t="s">
        <v>127</v>
      </c>
      <c r="C10" s="51">
        <f>D10*Lookup!C30</f>
        <v>0</v>
      </c>
      <c r="D10" s="5">
        <f>'Generator diesel'!I61</f>
        <v>0</v>
      </c>
    </row>
    <row r="11" spans="2:4">
      <c r="B11" s="35" t="s">
        <v>128</v>
      </c>
      <c r="C11" s="51">
        <f>D11*Lookup!C40</f>
        <v>0</v>
      </c>
      <c r="D11" s="5">
        <f>'Generator biodiesel '!I61</f>
        <v>0</v>
      </c>
    </row>
    <row r="12" spans="2:4" ht="15.75" thickBot="1">
      <c r="B12" s="36" t="s">
        <v>71</v>
      </c>
      <c r="C12" s="8">
        <f>'Other renewable energy'!C19</f>
        <v>0</v>
      </c>
      <c r="D12" s="39"/>
    </row>
    <row r="13" spans="2:4" ht="10.5" customHeight="1" thickBot="1"/>
    <row r="14" spans="2:4" ht="46.5" customHeight="1" thickBot="1">
      <c r="B14" s="33" t="s">
        <v>86</v>
      </c>
      <c r="C14" s="50" t="s">
        <v>132</v>
      </c>
    </row>
    <row r="15" spans="2:4">
      <c r="B15" s="34" t="s">
        <v>130</v>
      </c>
      <c r="C15" s="22">
        <f>C6+C8+C11+C12</f>
        <v>0</v>
      </c>
    </row>
    <row r="16" spans="2:4" ht="15.75" thickBot="1">
      <c r="B16" s="36" t="s">
        <v>129</v>
      </c>
      <c r="C16" s="23">
        <f>C5+C7+C9+C10</f>
        <v>0</v>
      </c>
    </row>
  </sheetData>
  <sheetProtection password="E856" sheet="1" objects="1" scenarios="1"/>
  <mergeCells count="1">
    <mergeCell ref="B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tabColor rgb="FFFF0000"/>
  </sheetPr>
  <dimension ref="B1:I35"/>
  <sheetViews>
    <sheetView showGridLines="0" workbookViewId="0"/>
  </sheetViews>
  <sheetFormatPr defaultRowHeight="15"/>
  <cols>
    <col min="1" max="1" width="1.5703125" style="126" customWidth="1"/>
    <col min="2" max="2" width="12" style="126" bestFit="1" customWidth="1"/>
    <col min="3" max="5" width="18.42578125" style="126" customWidth="1"/>
    <col min="6" max="7" width="19.28515625" style="126" customWidth="1"/>
    <col min="8" max="8" width="20.42578125" style="126" customWidth="1"/>
    <col min="9" max="9" width="17.7109375" style="126" customWidth="1"/>
    <col min="10" max="10" width="1.7109375" style="126" customWidth="1"/>
    <col min="11" max="16384" width="9.140625" style="126"/>
  </cols>
  <sheetData>
    <row r="1" spans="2:9" ht="9.75" customHeight="1" thickBot="1"/>
    <row r="2" spans="2:9" ht="27" thickBot="1">
      <c r="B2" s="136" t="s">
        <v>115</v>
      </c>
      <c r="C2" s="137"/>
      <c r="D2" s="137"/>
      <c r="E2" s="137"/>
      <c r="F2" s="137"/>
      <c r="G2" s="137"/>
      <c r="H2" s="137"/>
      <c r="I2" s="138"/>
    </row>
    <row r="3" spans="2:9" ht="10.5" customHeight="1" thickBot="1"/>
    <row r="4" spans="2:9" ht="15" customHeight="1">
      <c r="B4" s="139" t="s">
        <v>5</v>
      </c>
      <c r="C4" s="140"/>
      <c r="D4" s="140"/>
      <c r="E4" s="140"/>
      <c r="F4" s="140"/>
      <c r="G4" s="141"/>
      <c r="H4" s="142" t="s">
        <v>26</v>
      </c>
      <c r="I4" s="143"/>
    </row>
    <row r="5" spans="2:9">
      <c r="B5" s="144">
        <v>1</v>
      </c>
      <c r="C5" s="145">
        <v>2</v>
      </c>
      <c r="D5" s="145">
        <v>3</v>
      </c>
      <c r="E5" s="145">
        <v>4</v>
      </c>
      <c r="F5" s="145">
        <v>5</v>
      </c>
      <c r="G5" s="146">
        <v>6</v>
      </c>
      <c r="H5" s="147">
        <v>7</v>
      </c>
      <c r="I5" s="148">
        <v>8</v>
      </c>
    </row>
    <row r="6" spans="2:9" ht="62.25" customHeight="1" thickBot="1">
      <c r="B6" s="149" t="s">
        <v>50</v>
      </c>
      <c r="C6" s="150" t="s">
        <v>0</v>
      </c>
      <c r="D6" s="150" t="s">
        <v>1</v>
      </c>
      <c r="E6" s="150" t="s">
        <v>22</v>
      </c>
      <c r="F6" s="150" t="s">
        <v>25</v>
      </c>
      <c r="G6" s="151" t="s">
        <v>21</v>
      </c>
      <c r="H6" s="149" t="s">
        <v>23</v>
      </c>
      <c r="I6" s="152" t="s">
        <v>24</v>
      </c>
    </row>
    <row r="7" spans="2:9">
      <c r="B7" s="127"/>
      <c r="C7" s="128"/>
      <c r="D7" s="128"/>
      <c r="E7" s="128">
        <v>39.299999999999997</v>
      </c>
      <c r="F7" s="153">
        <f>D7-C7</f>
        <v>0</v>
      </c>
      <c r="G7" s="154">
        <f>(F7*2.83*1.02264*E7)/3.6</f>
        <v>0</v>
      </c>
      <c r="H7" s="129">
        <v>1</v>
      </c>
      <c r="I7" s="165">
        <f>G7*H7</f>
        <v>0</v>
      </c>
    </row>
    <row r="8" spans="2:9">
      <c r="B8" s="130"/>
      <c r="C8" s="131"/>
      <c r="D8" s="131"/>
      <c r="E8" s="131">
        <v>39.299999999999997</v>
      </c>
      <c r="F8" s="155">
        <f t="shared" ref="F8:F11" si="0">D8-C8</f>
        <v>0</v>
      </c>
      <c r="G8" s="156">
        <f t="shared" ref="G8:G16" si="1">(F8*2.83*1.02264*E8)/3.6</f>
        <v>0</v>
      </c>
      <c r="H8" s="132">
        <v>1</v>
      </c>
      <c r="I8" s="166">
        <f t="shared" ref="I8:I16" si="2">G8*H8</f>
        <v>0</v>
      </c>
    </row>
    <row r="9" spans="2:9">
      <c r="B9" s="130"/>
      <c r="C9" s="131"/>
      <c r="D9" s="131"/>
      <c r="E9" s="131">
        <v>39.299999999999997</v>
      </c>
      <c r="F9" s="155">
        <f t="shared" si="0"/>
        <v>0</v>
      </c>
      <c r="G9" s="156">
        <f t="shared" si="1"/>
        <v>0</v>
      </c>
      <c r="H9" s="132">
        <v>1</v>
      </c>
      <c r="I9" s="166">
        <f t="shared" si="2"/>
        <v>0</v>
      </c>
    </row>
    <row r="10" spans="2:9">
      <c r="B10" s="130"/>
      <c r="C10" s="131"/>
      <c r="D10" s="131"/>
      <c r="E10" s="131">
        <v>39.299999999999997</v>
      </c>
      <c r="F10" s="155">
        <f t="shared" si="0"/>
        <v>0</v>
      </c>
      <c r="G10" s="156">
        <f t="shared" si="1"/>
        <v>0</v>
      </c>
      <c r="H10" s="132">
        <v>1</v>
      </c>
      <c r="I10" s="166">
        <f t="shared" si="2"/>
        <v>0</v>
      </c>
    </row>
    <row r="11" spans="2:9">
      <c r="B11" s="130"/>
      <c r="C11" s="131"/>
      <c r="D11" s="131"/>
      <c r="E11" s="131">
        <v>39.299999999999997</v>
      </c>
      <c r="F11" s="155">
        <f t="shared" si="0"/>
        <v>0</v>
      </c>
      <c r="G11" s="156">
        <f t="shared" si="1"/>
        <v>0</v>
      </c>
      <c r="H11" s="132">
        <v>1</v>
      </c>
      <c r="I11" s="166">
        <f t="shared" si="2"/>
        <v>0</v>
      </c>
    </row>
    <row r="12" spans="2:9">
      <c r="B12" s="130"/>
      <c r="C12" s="131"/>
      <c r="D12" s="131"/>
      <c r="E12" s="131">
        <v>39.299999999999997</v>
      </c>
      <c r="F12" s="155">
        <f t="shared" ref="F12:F16" si="3">D12-C12</f>
        <v>0</v>
      </c>
      <c r="G12" s="156">
        <f t="shared" si="1"/>
        <v>0</v>
      </c>
      <c r="H12" s="132">
        <v>1</v>
      </c>
      <c r="I12" s="166">
        <f t="shared" si="2"/>
        <v>0</v>
      </c>
    </row>
    <row r="13" spans="2:9">
      <c r="B13" s="130"/>
      <c r="C13" s="131"/>
      <c r="D13" s="131"/>
      <c r="E13" s="131">
        <v>39.299999999999997</v>
      </c>
      <c r="F13" s="155">
        <f t="shared" si="3"/>
        <v>0</v>
      </c>
      <c r="G13" s="156">
        <f t="shared" si="1"/>
        <v>0</v>
      </c>
      <c r="H13" s="132">
        <v>1</v>
      </c>
      <c r="I13" s="166">
        <f t="shared" si="2"/>
        <v>0</v>
      </c>
    </row>
    <row r="14" spans="2:9">
      <c r="B14" s="130"/>
      <c r="C14" s="131"/>
      <c r="D14" s="131"/>
      <c r="E14" s="131">
        <v>39.299999999999997</v>
      </c>
      <c r="F14" s="155">
        <f t="shared" si="3"/>
        <v>0</v>
      </c>
      <c r="G14" s="156">
        <f t="shared" si="1"/>
        <v>0</v>
      </c>
      <c r="H14" s="132">
        <v>1</v>
      </c>
      <c r="I14" s="166">
        <f t="shared" si="2"/>
        <v>0</v>
      </c>
    </row>
    <row r="15" spans="2:9">
      <c r="B15" s="130"/>
      <c r="C15" s="131"/>
      <c r="D15" s="131"/>
      <c r="E15" s="131">
        <v>39.299999999999997</v>
      </c>
      <c r="F15" s="155">
        <f t="shared" si="3"/>
        <v>0</v>
      </c>
      <c r="G15" s="156">
        <f t="shared" si="1"/>
        <v>0</v>
      </c>
      <c r="H15" s="132">
        <v>1</v>
      </c>
      <c r="I15" s="166">
        <f t="shared" si="2"/>
        <v>0</v>
      </c>
    </row>
    <row r="16" spans="2:9" ht="15.75" thickBot="1">
      <c r="B16" s="133"/>
      <c r="C16" s="134"/>
      <c r="D16" s="134"/>
      <c r="E16" s="134">
        <v>39.299999999999997</v>
      </c>
      <c r="F16" s="157">
        <f t="shared" si="3"/>
        <v>0</v>
      </c>
      <c r="G16" s="158">
        <f t="shared" si="1"/>
        <v>0</v>
      </c>
      <c r="H16" s="135">
        <v>1</v>
      </c>
      <c r="I16" s="167">
        <f t="shared" si="2"/>
        <v>0</v>
      </c>
    </row>
    <row r="17" spans="2:9" ht="15.75" thickBot="1">
      <c r="B17" s="162" t="s">
        <v>4</v>
      </c>
      <c r="C17" s="163"/>
      <c r="D17" s="163"/>
      <c r="E17" s="164"/>
      <c r="F17" s="159">
        <f>SUM(F7:F16)</f>
        <v>0</v>
      </c>
      <c r="G17" s="160">
        <f>SUM(G7:G16)</f>
        <v>0</v>
      </c>
      <c r="H17" s="161"/>
      <c r="I17" s="168">
        <f>SUM(I7:I16)</f>
        <v>0</v>
      </c>
    </row>
    <row r="18" spans="2:9" ht="7.5" customHeight="1"/>
    <row r="19" spans="2:9" ht="7.5" customHeight="1" thickBot="1"/>
    <row r="20" spans="2:9" ht="15" customHeight="1">
      <c r="B20" s="169" t="s">
        <v>6</v>
      </c>
      <c r="C20" s="170"/>
      <c r="D20" s="170"/>
      <c r="E20" s="170"/>
      <c r="F20" s="170"/>
      <c r="G20" s="170"/>
      <c r="H20" s="142" t="s">
        <v>26</v>
      </c>
      <c r="I20" s="143"/>
    </row>
    <row r="21" spans="2:9" ht="15" customHeight="1">
      <c r="B21" s="144">
        <v>1</v>
      </c>
      <c r="C21" s="145">
        <v>2</v>
      </c>
      <c r="D21" s="145">
        <v>3</v>
      </c>
      <c r="E21" s="145">
        <v>4</v>
      </c>
      <c r="F21" s="145">
        <v>5</v>
      </c>
      <c r="G21" s="146">
        <v>6</v>
      </c>
      <c r="H21" s="147">
        <v>7</v>
      </c>
      <c r="I21" s="171">
        <v>8</v>
      </c>
    </row>
    <row r="22" spans="2:9" ht="62.25" customHeight="1" thickBot="1">
      <c r="B22" s="149" t="s">
        <v>50</v>
      </c>
      <c r="C22" s="150" t="s">
        <v>2</v>
      </c>
      <c r="D22" s="150" t="s">
        <v>3</v>
      </c>
      <c r="E22" s="172" t="s">
        <v>22</v>
      </c>
      <c r="F22" s="150" t="s">
        <v>25</v>
      </c>
      <c r="G22" s="173" t="s">
        <v>21</v>
      </c>
      <c r="H22" s="174" t="s">
        <v>23</v>
      </c>
      <c r="I22" s="152" t="s">
        <v>24</v>
      </c>
    </row>
    <row r="23" spans="2:9">
      <c r="B23" s="127"/>
      <c r="C23" s="128"/>
      <c r="D23" s="128"/>
      <c r="E23" s="128">
        <v>39.299999999999997</v>
      </c>
      <c r="F23" s="153">
        <f>D23-C23</f>
        <v>0</v>
      </c>
      <c r="G23" s="154">
        <f>(F23*2.83*1.02264*E23)/3.6</f>
        <v>0</v>
      </c>
      <c r="H23" s="129">
        <v>1</v>
      </c>
      <c r="I23" s="165">
        <f>G23*H23</f>
        <v>0</v>
      </c>
    </row>
    <row r="24" spans="2:9">
      <c r="B24" s="130"/>
      <c r="C24" s="131"/>
      <c r="D24" s="131"/>
      <c r="E24" s="131">
        <v>39.299999999999997</v>
      </c>
      <c r="F24" s="155">
        <f t="shared" ref="F24:F27" si="4">D24-C24</f>
        <v>0</v>
      </c>
      <c r="G24" s="156">
        <f t="shared" ref="G24:G32" si="5">(F24*2.83*1.02264*E24)/3.6</f>
        <v>0</v>
      </c>
      <c r="H24" s="132">
        <v>1</v>
      </c>
      <c r="I24" s="166">
        <f t="shared" ref="I24:I32" si="6">G24*H24</f>
        <v>0</v>
      </c>
    </row>
    <row r="25" spans="2:9">
      <c r="B25" s="130"/>
      <c r="C25" s="131"/>
      <c r="D25" s="131"/>
      <c r="E25" s="131">
        <v>39.299999999999997</v>
      </c>
      <c r="F25" s="155">
        <f t="shared" si="4"/>
        <v>0</v>
      </c>
      <c r="G25" s="156">
        <f t="shared" si="5"/>
        <v>0</v>
      </c>
      <c r="H25" s="132">
        <v>1</v>
      </c>
      <c r="I25" s="166">
        <f t="shared" si="6"/>
        <v>0</v>
      </c>
    </row>
    <row r="26" spans="2:9">
      <c r="B26" s="130"/>
      <c r="C26" s="131"/>
      <c r="D26" s="131"/>
      <c r="E26" s="131">
        <v>39.299999999999997</v>
      </c>
      <c r="F26" s="155">
        <f t="shared" si="4"/>
        <v>0</v>
      </c>
      <c r="G26" s="156">
        <f t="shared" si="5"/>
        <v>0</v>
      </c>
      <c r="H26" s="132">
        <v>1</v>
      </c>
      <c r="I26" s="166">
        <f t="shared" si="6"/>
        <v>0</v>
      </c>
    </row>
    <row r="27" spans="2:9">
      <c r="B27" s="130"/>
      <c r="C27" s="131"/>
      <c r="D27" s="131"/>
      <c r="E27" s="131">
        <v>39.299999999999997</v>
      </c>
      <c r="F27" s="155">
        <f t="shared" si="4"/>
        <v>0</v>
      </c>
      <c r="G27" s="156">
        <f t="shared" si="5"/>
        <v>0</v>
      </c>
      <c r="H27" s="132">
        <v>1</v>
      </c>
      <c r="I27" s="166">
        <f t="shared" si="6"/>
        <v>0</v>
      </c>
    </row>
    <row r="28" spans="2:9">
      <c r="B28" s="130"/>
      <c r="C28" s="131"/>
      <c r="D28" s="131"/>
      <c r="E28" s="131">
        <v>39.299999999999997</v>
      </c>
      <c r="F28" s="155">
        <f t="shared" ref="F28:F32" si="7">D28-C28</f>
        <v>0</v>
      </c>
      <c r="G28" s="156">
        <f t="shared" si="5"/>
        <v>0</v>
      </c>
      <c r="H28" s="132">
        <v>1</v>
      </c>
      <c r="I28" s="166">
        <f t="shared" si="6"/>
        <v>0</v>
      </c>
    </row>
    <row r="29" spans="2:9">
      <c r="B29" s="130"/>
      <c r="C29" s="131"/>
      <c r="D29" s="131"/>
      <c r="E29" s="131">
        <v>39.299999999999997</v>
      </c>
      <c r="F29" s="155">
        <f t="shared" si="7"/>
        <v>0</v>
      </c>
      <c r="G29" s="156">
        <f t="shared" si="5"/>
        <v>0</v>
      </c>
      <c r="H29" s="132">
        <v>1</v>
      </c>
      <c r="I29" s="166">
        <f t="shared" si="6"/>
        <v>0</v>
      </c>
    </row>
    <row r="30" spans="2:9">
      <c r="B30" s="130"/>
      <c r="C30" s="131"/>
      <c r="D30" s="131"/>
      <c r="E30" s="131">
        <v>39.299999999999997</v>
      </c>
      <c r="F30" s="155">
        <f t="shared" si="7"/>
        <v>0</v>
      </c>
      <c r="G30" s="156">
        <f t="shared" si="5"/>
        <v>0</v>
      </c>
      <c r="H30" s="132">
        <v>1</v>
      </c>
      <c r="I30" s="166">
        <f t="shared" si="6"/>
        <v>0</v>
      </c>
    </row>
    <row r="31" spans="2:9">
      <c r="B31" s="130"/>
      <c r="C31" s="131"/>
      <c r="D31" s="131"/>
      <c r="E31" s="131">
        <v>39.299999999999997</v>
      </c>
      <c r="F31" s="155">
        <f t="shared" si="7"/>
        <v>0</v>
      </c>
      <c r="G31" s="156">
        <f t="shared" si="5"/>
        <v>0</v>
      </c>
      <c r="H31" s="132">
        <v>1</v>
      </c>
      <c r="I31" s="166">
        <f t="shared" si="6"/>
        <v>0</v>
      </c>
    </row>
    <row r="32" spans="2:9" ht="15.75" thickBot="1">
      <c r="B32" s="133"/>
      <c r="C32" s="134"/>
      <c r="D32" s="134"/>
      <c r="E32" s="134">
        <v>39.299999999999997</v>
      </c>
      <c r="F32" s="157">
        <f t="shared" si="7"/>
        <v>0</v>
      </c>
      <c r="G32" s="158">
        <f t="shared" si="5"/>
        <v>0</v>
      </c>
      <c r="H32" s="132">
        <v>1</v>
      </c>
      <c r="I32" s="175">
        <f t="shared" si="6"/>
        <v>0</v>
      </c>
    </row>
    <row r="33" spans="2:9" ht="15.75" thickBot="1">
      <c r="B33" s="162" t="s">
        <v>4</v>
      </c>
      <c r="C33" s="163"/>
      <c r="D33" s="163"/>
      <c r="E33" s="164"/>
      <c r="F33" s="159">
        <f>SUM(F23:F32)</f>
        <v>0</v>
      </c>
      <c r="G33" s="160">
        <f>SUM(G23:G32)</f>
        <v>0</v>
      </c>
      <c r="H33" s="177"/>
      <c r="I33" s="176">
        <f>SUM(I23:I32)</f>
        <v>0</v>
      </c>
    </row>
    <row r="34" spans="2:9" ht="15.75" thickBot="1"/>
    <row r="35" spans="2:9" ht="15.75" thickBot="1">
      <c r="G35" s="178" t="s">
        <v>36</v>
      </c>
      <c r="H35" s="179"/>
      <c r="I35" s="180">
        <f>I17+I33</f>
        <v>0</v>
      </c>
    </row>
  </sheetData>
  <sheetProtection password="E856" sheet="1" objects="1" scenarios="1"/>
  <mergeCells count="8">
    <mergeCell ref="H4:I4"/>
    <mergeCell ref="H20:I20"/>
    <mergeCell ref="B2:I2"/>
    <mergeCell ref="G35:H35"/>
    <mergeCell ref="C17:D17"/>
    <mergeCell ref="B4:G4"/>
    <mergeCell ref="B20:G20"/>
    <mergeCell ref="C33:D3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FF0000"/>
  </sheetPr>
  <dimension ref="B1:I35"/>
  <sheetViews>
    <sheetView showGridLines="0" workbookViewId="0"/>
  </sheetViews>
  <sheetFormatPr defaultRowHeight="15"/>
  <cols>
    <col min="1" max="1" width="1.5703125" style="126" customWidth="1"/>
    <col min="2" max="2" width="12" style="126" bestFit="1" customWidth="1"/>
    <col min="3" max="5" width="18.42578125" style="126" customWidth="1"/>
    <col min="6" max="7" width="19.28515625" style="126" customWidth="1"/>
    <col min="8" max="8" width="20.42578125" style="126" customWidth="1"/>
    <col min="9" max="9" width="17.7109375" style="126" customWidth="1"/>
    <col min="10" max="10" width="1.7109375" style="126" customWidth="1"/>
    <col min="11" max="16384" width="9.140625" style="126"/>
  </cols>
  <sheetData>
    <row r="1" spans="2:9" ht="9.75" customHeight="1" thickBot="1"/>
    <row r="2" spans="2:9" ht="27" thickBot="1">
      <c r="B2" s="136" t="s">
        <v>116</v>
      </c>
      <c r="C2" s="137"/>
      <c r="D2" s="137"/>
      <c r="E2" s="137"/>
      <c r="F2" s="137"/>
      <c r="G2" s="137"/>
      <c r="H2" s="137"/>
      <c r="I2" s="138"/>
    </row>
    <row r="3" spans="2:9" ht="10.5" customHeight="1" thickBot="1"/>
    <row r="4" spans="2:9" ht="15" customHeight="1">
      <c r="B4" s="139" t="s">
        <v>5</v>
      </c>
      <c r="C4" s="140"/>
      <c r="D4" s="140"/>
      <c r="E4" s="140"/>
      <c r="F4" s="140"/>
      <c r="G4" s="141"/>
      <c r="H4" s="142" t="s">
        <v>26</v>
      </c>
      <c r="I4" s="143"/>
    </row>
    <row r="5" spans="2:9">
      <c r="B5" s="144">
        <v>1</v>
      </c>
      <c r="C5" s="145">
        <v>2</v>
      </c>
      <c r="D5" s="145">
        <v>3</v>
      </c>
      <c r="E5" s="145">
        <v>4</v>
      </c>
      <c r="F5" s="145">
        <v>5</v>
      </c>
      <c r="G5" s="146">
        <v>6</v>
      </c>
      <c r="H5" s="147">
        <v>7</v>
      </c>
      <c r="I5" s="148">
        <v>8</v>
      </c>
    </row>
    <row r="6" spans="2:9" ht="62.25" customHeight="1" thickBot="1">
      <c r="B6" s="149" t="s">
        <v>50</v>
      </c>
      <c r="C6" s="150" t="s">
        <v>0</v>
      </c>
      <c r="D6" s="150" t="s">
        <v>1</v>
      </c>
      <c r="E6" s="150" t="s">
        <v>22</v>
      </c>
      <c r="F6" s="150" t="s">
        <v>25</v>
      </c>
      <c r="G6" s="151" t="s">
        <v>21</v>
      </c>
      <c r="H6" s="149" t="s">
        <v>23</v>
      </c>
      <c r="I6" s="152" t="s">
        <v>24</v>
      </c>
    </row>
    <row r="7" spans="2:9">
      <c r="B7" s="127"/>
      <c r="C7" s="128"/>
      <c r="D7" s="128"/>
      <c r="E7" s="128">
        <v>39.299999999999997</v>
      </c>
      <c r="F7" s="153">
        <f>D7-C7</f>
        <v>0</v>
      </c>
      <c r="G7" s="154">
        <f>(F7*2.83*1.02264*E7)/3.6</f>
        <v>0</v>
      </c>
      <c r="H7" s="129">
        <v>1</v>
      </c>
      <c r="I7" s="165">
        <f>G7*H7</f>
        <v>0</v>
      </c>
    </row>
    <row r="8" spans="2:9">
      <c r="B8" s="130"/>
      <c r="C8" s="131"/>
      <c r="D8" s="131"/>
      <c r="E8" s="131">
        <v>39.299999999999997</v>
      </c>
      <c r="F8" s="155">
        <f t="shared" ref="F8:F16" si="0">D8-C8</f>
        <v>0</v>
      </c>
      <c r="G8" s="156">
        <f t="shared" ref="G8:G16" si="1">(F8*2.83*1.02264*E8)/3.6</f>
        <v>0</v>
      </c>
      <c r="H8" s="132">
        <v>1</v>
      </c>
      <c r="I8" s="166">
        <f t="shared" ref="I8:I16" si="2">G8*H8</f>
        <v>0</v>
      </c>
    </row>
    <row r="9" spans="2:9">
      <c r="B9" s="130"/>
      <c r="C9" s="131"/>
      <c r="D9" s="131"/>
      <c r="E9" s="131">
        <v>39.299999999999997</v>
      </c>
      <c r="F9" s="155">
        <f t="shared" si="0"/>
        <v>0</v>
      </c>
      <c r="G9" s="156">
        <f t="shared" si="1"/>
        <v>0</v>
      </c>
      <c r="H9" s="132">
        <v>1</v>
      </c>
      <c r="I9" s="166">
        <f t="shared" si="2"/>
        <v>0</v>
      </c>
    </row>
    <row r="10" spans="2:9">
      <c r="B10" s="130"/>
      <c r="C10" s="131"/>
      <c r="D10" s="131"/>
      <c r="E10" s="131">
        <v>39.299999999999997</v>
      </c>
      <c r="F10" s="155">
        <f t="shared" si="0"/>
        <v>0</v>
      </c>
      <c r="G10" s="156">
        <f t="shared" si="1"/>
        <v>0</v>
      </c>
      <c r="H10" s="132">
        <v>1</v>
      </c>
      <c r="I10" s="166">
        <f t="shared" si="2"/>
        <v>0</v>
      </c>
    </row>
    <row r="11" spans="2:9">
      <c r="B11" s="130"/>
      <c r="C11" s="131"/>
      <c r="D11" s="131"/>
      <c r="E11" s="131">
        <v>39.299999999999997</v>
      </c>
      <c r="F11" s="155">
        <f t="shared" si="0"/>
        <v>0</v>
      </c>
      <c r="G11" s="156">
        <f t="shared" si="1"/>
        <v>0</v>
      </c>
      <c r="H11" s="132">
        <v>1</v>
      </c>
      <c r="I11" s="166">
        <f t="shared" si="2"/>
        <v>0</v>
      </c>
    </row>
    <row r="12" spans="2:9">
      <c r="B12" s="130"/>
      <c r="C12" s="131"/>
      <c r="D12" s="131"/>
      <c r="E12" s="131">
        <v>39.299999999999997</v>
      </c>
      <c r="F12" s="155">
        <f t="shared" si="0"/>
        <v>0</v>
      </c>
      <c r="G12" s="156">
        <f t="shared" si="1"/>
        <v>0</v>
      </c>
      <c r="H12" s="132">
        <v>1</v>
      </c>
      <c r="I12" s="166">
        <f t="shared" si="2"/>
        <v>0</v>
      </c>
    </row>
    <row r="13" spans="2:9">
      <c r="B13" s="130"/>
      <c r="C13" s="131"/>
      <c r="D13" s="131"/>
      <c r="E13" s="131">
        <v>39.299999999999997</v>
      </c>
      <c r="F13" s="155">
        <f t="shared" si="0"/>
        <v>0</v>
      </c>
      <c r="G13" s="156">
        <f t="shared" si="1"/>
        <v>0</v>
      </c>
      <c r="H13" s="132">
        <v>1</v>
      </c>
      <c r="I13" s="166">
        <f t="shared" si="2"/>
        <v>0</v>
      </c>
    </row>
    <row r="14" spans="2:9">
      <c r="B14" s="130"/>
      <c r="C14" s="131"/>
      <c r="D14" s="131"/>
      <c r="E14" s="131">
        <v>39.299999999999997</v>
      </c>
      <c r="F14" s="155">
        <f t="shared" si="0"/>
        <v>0</v>
      </c>
      <c r="G14" s="156">
        <f t="shared" si="1"/>
        <v>0</v>
      </c>
      <c r="H14" s="132">
        <v>1</v>
      </c>
      <c r="I14" s="166">
        <f t="shared" si="2"/>
        <v>0</v>
      </c>
    </row>
    <row r="15" spans="2:9">
      <c r="B15" s="130"/>
      <c r="C15" s="131"/>
      <c r="D15" s="131"/>
      <c r="E15" s="131">
        <v>39.299999999999997</v>
      </c>
      <c r="F15" s="155">
        <f t="shared" si="0"/>
        <v>0</v>
      </c>
      <c r="G15" s="156">
        <f t="shared" si="1"/>
        <v>0</v>
      </c>
      <c r="H15" s="132">
        <v>1</v>
      </c>
      <c r="I15" s="166">
        <f t="shared" si="2"/>
        <v>0</v>
      </c>
    </row>
    <row r="16" spans="2:9" ht="15.75" thickBot="1">
      <c r="B16" s="133"/>
      <c r="C16" s="134"/>
      <c r="D16" s="134"/>
      <c r="E16" s="134">
        <v>39.299999999999997</v>
      </c>
      <c r="F16" s="157">
        <f t="shared" si="0"/>
        <v>0</v>
      </c>
      <c r="G16" s="158">
        <f t="shared" si="1"/>
        <v>0</v>
      </c>
      <c r="H16" s="135">
        <v>1</v>
      </c>
      <c r="I16" s="167">
        <f t="shared" si="2"/>
        <v>0</v>
      </c>
    </row>
    <row r="17" spans="2:9" ht="15.75" thickBot="1">
      <c r="B17" s="162" t="s">
        <v>4</v>
      </c>
      <c r="C17" s="163"/>
      <c r="D17" s="163"/>
      <c r="E17" s="164"/>
      <c r="F17" s="159">
        <f>SUM(F7:F16)</f>
        <v>0</v>
      </c>
      <c r="G17" s="160">
        <f>SUM(G7:G16)</f>
        <v>0</v>
      </c>
      <c r="H17" s="161"/>
      <c r="I17" s="168">
        <f>SUM(I7:I16)</f>
        <v>0</v>
      </c>
    </row>
    <row r="18" spans="2:9" ht="7.5" customHeight="1"/>
    <row r="19" spans="2:9" ht="7.5" customHeight="1" thickBot="1"/>
    <row r="20" spans="2:9" ht="15" customHeight="1">
      <c r="B20" s="169" t="s">
        <v>6</v>
      </c>
      <c r="C20" s="170"/>
      <c r="D20" s="170"/>
      <c r="E20" s="170"/>
      <c r="F20" s="170"/>
      <c r="G20" s="170"/>
      <c r="H20" s="142" t="s">
        <v>26</v>
      </c>
      <c r="I20" s="143"/>
    </row>
    <row r="21" spans="2:9" ht="15" customHeight="1">
      <c r="B21" s="144">
        <v>1</v>
      </c>
      <c r="C21" s="145">
        <v>2</v>
      </c>
      <c r="D21" s="145">
        <v>3</v>
      </c>
      <c r="E21" s="145">
        <v>4</v>
      </c>
      <c r="F21" s="145">
        <v>5</v>
      </c>
      <c r="G21" s="146">
        <v>6</v>
      </c>
      <c r="H21" s="147">
        <v>7</v>
      </c>
      <c r="I21" s="171">
        <v>8</v>
      </c>
    </row>
    <row r="22" spans="2:9" ht="62.25" customHeight="1" thickBot="1">
      <c r="B22" s="149" t="s">
        <v>50</v>
      </c>
      <c r="C22" s="150" t="s">
        <v>2</v>
      </c>
      <c r="D22" s="150" t="s">
        <v>3</v>
      </c>
      <c r="E22" s="172" t="s">
        <v>22</v>
      </c>
      <c r="F22" s="150" t="s">
        <v>25</v>
      </c>
      <c r="G22" s="173" t="s">
        <v>21</v>
      </c>
      <c r="H22" s="174" t="s">
        <v>23</v>
      </c>
      <c r="I22" s="152" t="s">
        <v>24</v>
      </c>
    </row>
    <row r="23" spans="2:9">
      <c r="B23" s="127"/>
      <c r="C23" s="128"/>
      <c r="D23" s="128"/>
      <c r="E23" s="128">
        <v>39.299999999999997</v>
      </c>
      <c r="F23" s="153">
        <f>D23-C23</f>
        <v>0</v>
      </c>
      <c r="G23" s="154">
        <f>(F23*2.83*1.02264*E23)/3.6</f>
        <v>0</v>
      </c>
      <c r="H23" s="129">
        <v>1</v>
      </c>
      <c r="I23" s="165">
        <f>G23*H23</f>
        <v>0</v>
      </c>
    </row>
    <row r="24" spans="2:9">
      <c r="B24" s="130"/>
      <c r="C24" s="131"/>
      <c r="D24" s="131"/>
      <c r="E24" s="131">
        <v>39.299999999999997</v>
      </c>
      <c r="F24" s="155">
        <f t="shared" ref="F24:F32" si="3">D24-C24</f>
        <v>0</v>
      </c>
      <c r="G24" s="156">
        <f t="shared" ref="G24:G32" si="4">(F24*2.83*1.02264*E24)/3.6</f>
        <v>0</v>
      </c>
      <c r="H24" s="132">
        <v>1</v>
      </c>
      <c r="I24" s="166">
        <f t="shared" ref="I24:I32" si="5">G24*H24</f>
        <v>0</v>
      </c>
    </row>
    <row r="25" spans="2:9">
      <c r="B25" s="130"/>
      <c r="C25" s="131"/>
      <c r="D25" s="131"/>
      <c r="E25" s="131">
        <v>39.299999999999997</v>
      </c>
      <c r="F25" s="155">
        <f t="shared" si="3"/>
        <v>0</v>
      </c>
      <c r="G25" s="156">
        <f t="shared" si="4"/>
        <v>0</v>
      </c>
      <c r="H25" s="132">
        <v>1</v>
      </c>
      <c r="I25" s="166">
        <f t="shared" si="5"/>
        <v>0</v>
      </c>
    </row>
    <row r="26" spans="2:9">
      <c r="B26" s="130"/>
      <c r="C26" s="131"/>
      <c r="D26" s="131"/>
      <c r="E26" s="131">
        <v>39.299999999999997</v>
      </c>
      <c r="F26" s="155">
        <f t="shared" si="3"/>
        <v>0</v>
      </c>
      <c r="G26" s="156">
        <f t="shared" si="4"/>
        <v>0</v>
      </c>
      <c r="H26" s="132">
        <v>1</v>
      </c>
      <c r="I26" s="166">
        <f t="shared" si="5"/>
        <v>0</v>
      </c>
    </row>
    <row r="27" spans="2:9">
      <c r="B27" s="130"/>
      <c r="C27" s="131"/>
      <c r="D27" s="131"/>
      <c r="E27" s="131">
        <v>39.299999999999997</v>
      </c>
      <c r="F27" s="155">
        <f t="shared" si="3"/>
        <v>0</v>
      </c>
      <c r="G27" s="156">
        <f t="shared" si="4"/>
        <v>0</v>
      </c>
      <c r="H27" s="132">
        <v>1</v>
      </c>
      <c r="I27" s="166">
        <f t="shared" si="5"/>
        <v>0</v>
      </c>
    </row>
    <row r="28" spans="2:9">
      <c r="B28" s="130"/>
      <c r="C28" s="131"/>
      <c r="D28" s="131"/>
      <c r="E28" s="131">
        <v>39.299999999999997</v>
      </c>
      <c r="F28" s="155">
        <f t="shared" si="3"/>
        <v>0</v>
      </c>
      <c r="G28" s="156">
        <f t="shared" si="4"/>
        <v>0</v>
      </c>
      <c r="H28" s="132">
        <v>1</v>
      </c>
      <c r="I28" s="166">
        <f t="shared" si="5"/>
        <v>0</v>
      </c>
    </row>
    <row r="29" spans="2:9">
      <c r="B29" s="130"/>
      <c r="C29" s="131"/>
      <c r="D29" s="131"/>
      <c r="E29" s="131">
        <v>39.299999999999997</v>
      </c>
      <c r="F29" s="155">
        <f t="shared" si="3"/>
        <v>0</v>
      </c>
      <c r="G29" s="156">
        <f t="shared" si="4"/>
        <v>0</v>
      </c>
      <c r="H29" s="132">
        <v>1</v>
      </c>
      <c r="I29" s="166">
        <f t="shared" si="5"/>
        <v>0</v>
      </c>
    </row>
    <row r="30" spans="2:9">
      <c r="B30" s="130"/>
      <c r="C30" s="131"/>
      <c r="D30" s="131"/>
      <c r="E30" s="131">
        <v>39.299999999999997</v>
      </c>
      <c r="F30" s="155">
        <f t="shared" si="3"/>
        <v>0</v>
      </c>
      <c r="G30" s="156">
        <f t="shared" si="4"/>
        <v>0</v>
      </c>
      <c r="H30" s="132">
        <v>1</v>
      </c>
      <c r="I30" s="166">
        <f t="shared" si="5"/>
        <v>0</v>
      </c>
    </row>
    <row r="31" spans="2:9">
      <c r="B31" s="130"/>
      <c r="C31" s="131"/>
      <c r="D31" s="131"/>
      <c r="E31" s="131">
        <v>39.299999999999997</v>
      </c>
      <c r="F31" s="155">
        <f t="shared" si="3"/>
        <v>0</v>
      </c>
      <c r="G31" s="156">
        <f t="shared" si="4"/>
        <v>0</v>
      </c>
      <c r="H31" s="132">
        <v>1</v>
      </c>
      <c r="I31" s="166">
        <f t="shared" si="5"/>
        <v>0</v>
      </c>
    </row>
    <row r="32" spans="2:9" ht="15.75" thickBot="1">
      <c r="B32" s="133"/>
      <c r="C32" s="134"/>
      <c r="D32" s="134"/>
      <c r="E32" s="134">
        <v>39.299999999999997</v>
      </c>
      <c r="F32" s="157">
        <f t="shared" si="3"/>
        <v>0</v>
      </c>
      <c r="G32" s="158">
        <f t="shared" si="4"/>
        <v>0</v>
      </c>
      <c r="H32" s="132">
        <v>1</v>
      </c>
      <c r="I32" s="175">
        <f t="shared" si="5"/>
        <v>0</v>
      </c>
    </row>
    <row r="33" spans="2:9" ht="15.75" thickBot="1">
      <c r="B33" s="162" t="s">
        <v>4</v>
      </c>
      <c r="C33" s="163"/>
      <c r="D33" s="163"/>
      <c r="E33" s="164"/>
      <c r="F33" s="159">
        <f>SUM(F23:F32)</f>
        <v>0</v>
      </c>
      <c r="G33" s="160">
        <f>SUM(G23:G32)</f>
        <v>0</v>
      </c>
      <c r="H33" s="177"/>
      <c r="I33" s="176">
        <f>SUM(I23:I32)</f>
        <v>0</v>
      </c>
    </row>
    <row r="34" spans="2:9" ht="15.75" thickBot="1"/>
    <row r="35" spans="2:9" ht="15.75" thickBot="1">
      <c r="G35" s="178" t="s">
        <v>36</v>
      </c>
      <c r="H35" s="179"/>
      <c r="I35" s="180">
        <f>I17+I33</f>
        <v>0</v>
      </c>
    </row>
  </sheetData>
  <sheetProtection password="E856" sheet="1" objects="1" scenarios="1"/>
  <mergeCells count="8">
    <mergeCell ref="C33:D33"/>
    <mergeCell ref="G35:H35"/>
    <mergeCell ref="B2:I2"/>
    <mergeCell ref="B4:G4"/>
    <mergeCell ref="H4:I4"/>
    <mergeCell ref="C17:D17"/>
    <mergeCell ref="B20:G20"/>
    <mergeCell ref="H20:I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B1:P35"/>
  <sheetViews>
    <sheetView showGridLines="0" zoomScaleNormal="100" workbookViewId="0"/>
  </sheetViews>
  <sheetFormatPr defaultRowHeight="15"/>
  <cols>
    <col min="1" max="1" width="2" style="126" customWidth="1"/>
    <col min="2" max="2" width="23.140625" style="126" customWidth="1"/>
    <col min="3" max="5" width="20.7109375" style="126" customWidth="1"/>
    <col min="6" max="7" width="25.140625" style="126" customWidth="1"/>
    <col min="8" max="16384" width="9.140625" style="126"/>
  </cols>
  <sheetData>
    <row r="1" spans="2:16" ht="9.75" customHeight="1" thickBot="1"/>
    <row r="2" spans="2:16" ht="27" thickBot="1">
      <c r="B2" s="136" t="s">
        <v>117</v>
      </c>
      <c r="C2" s="137"/>
      <c r="D2" s="137"/>
      <c r="E2" s="137"/>
      <c r="F2" s="137"/>
      <c r="G2" s="138"/>
      <c r="H2" s="181"/>
      <c r="I2" s="181"/>
      <c r="J2" s="181"/>
      <c r="K2" s="181"/>
      <c r="L2" s="181"/>
      <c r="M2" s="181"/>
      <c r="N2" s="181"/>
      <c r="O2" s="181"/>
      <c r="P2" s="181"/>
    </row>
    <row r="3" spans="2:16" ht="8.25" customHeight="1" thickBot="1"/>
    <row r="4" spans="2:16">
      <c r="B4" s="169" t="s">
        <v>17</v>
      </c>
      <c r="C4" s="170"/>
      <c r="D4" s="170"/>
      <c r="E4" s="183"/>
      <c r="F4" s="142" t="s">
        <v>26</v>
      </c>
      <c r="G4" s="143"/>
    </row>
    <row r="5" spans="2:16">
      <c r="B5" s="184">
        <v>1</v>
      </c>
      <c r="C5" s="185">
        <v>2</v>
      </c>
      <c r="D5" s="185">
        <v>3</v>
      </c>
      <c r="E5" s="186">
        <v>4</v>
      </c>
      <c r="F5" s="147">
        <v>5</v>
      </c>
      <c r="G5" s="148">
        <v>6</v>
      </c>
    </row>
    <row r="6" spans="2:16" ht="67.5" customHeight="1" thickBot="1">
      <c r="B6" s="187" t="s">
        <v>7</v>
      </c>
      <c r="C6" s="150" t="s">
        <v>20</v>
      </c>
      <c r="D6" s="150" t="s">
        <v>19</v>
      </c>
      <c r="E6" s="152" t="s">
        <v>16</v>
      </c>
      <c r="F6" s="188" t="s">
        <v>34</v>
      </c>
      <c r="G6" s="189" t="s">
        <v>35</v>
      </c>
    </row>
    <row r="7" spans="2:16">
      <c r="B7" s="127"/>
      <c r="C7" s="128"/>
      <c r="D7" s="128"/>
      <c r="E7" s="191">
        <f>D7-C7</f>
        <v>0</v>
      </c>
      <c r="F7" s="182">
        <v>1</v>
      </c>
      <c r="G7" s="190">
        <f>E7*F7</f>
        <v>0</v>
      </c>
    </row>
    <row r="8" spans="2:16">
      <c r="B8" s="130"/>
      <c r="C8" s="131"/>
      <c r="D8" s="131"/>
      <c r="E8" s="192">
        <f t="shared" ref="E8:E16" si="0">D8-C8</f>
        <v>0</v>
      </c>
      <c r="F8" s="132">
        <v>1</v>
      </c>
      <c r="G8" s="166">
        <f t="shared" ref="G8:G16" si="1">E8*F8</f>
        <v>0</v>
      </c>
    </row>
    <row r="9" spans="2:16">
      <c r="B9" s="130"/>
      <c r="C9" s="131"/>
      <c r="D9" s="131"/>
      <c r="E9" s="192">
        <f t="shared" si="0"/>
        <v>0</v>
      </c>
      <c r="F9" s="132">
        <v>1</v>
      </c>
      <c r="G9" s="166">
        <f t="shared" si="1"/>
        <v>0</v>
      </c>
    </row>
    <row r="10" spans="2:16">
      <c r="B10" s="130"/>
      <c r="C10" s="131"/>
      <c r="D10" s="131"/>
      <c r="E10" s="192">
        <f t="shared" si="0"/>
        <v>0</v>
      </c>
      <c r="F10" s="132">
        <v>1</v>
      </c>
      <c r="G10" s="166">
        <f t="shared" si="1"/>
        <v>0</v>
      </c>
    </row>
    <row r="11" spans="2:16">
      <c r="B11" s="130"/>
      <c r="C11" s="131"/>
      <c r="D11" s="131"/>
      <c r="E11" s="192">
        <f t="shared" si="0"/>
        <v>0</v>
      </c>
      <c r="F11" s="132">
        <v>1</v>
      </c>
      <c r="G11" s="166">
        <f t="shared" si="1"/>
        <v>0</v>
      </c>
    </row>
    <row r="12" spans="2:16">
      <c r="B12" s="130"/>
      <c r="C12" s="131"/>
      <c r="D12" s="131"/>
      <c r="E12" s="192">
        <f t="shared" si="0"/>
        <v>0</v>
      </c>
      <c r="F12" s="132">
        <v>1</v>
      </c>
      <c r="G12" s="166">
        <f t="shared" si="1"/>
        <v>0</v>
      </c>
    </row>
    <row r="13" spans="2:16">
      <c r="B13" s="130"/>
      <c r="C13" s="131"/>
      <c r="D13" s="131"/>
      <c r="E13" s="192">
        <f t="shared" si="0"/>
        <v>0</v>
      </c>
      <c r="F13" s="132">
        <v>1</v>
      </c>
      <c r="G13" s="166">
        <f t="shared" si="1"/>
        <v>0</v>
      </c>
    </row>
    <row r="14" spans="2:16">
      <c r="B14" s="130"/>
      <c r="C14" s="131"/>
      <c r="D14" s="131"/>
      <c r="E14" s="192">
        <f t="shared" si="0"/>
        <v>0</v>
      </c>
      <c r="F14" s="132">
        <v>1</v>
      </c>
      <c r="G14" s="166">
        <f t="shared" si="1"/>
        <v>0</v>
      </c>
    </row>
    <row r="15" spans="2:16">
      <c r="B15" s="130"/>
      <c r="C15" s="131"/>
      <c r="D15" s="131"/>
      <c r="E15" s="192">
        <f t="shared" si="0"/>
        <v>0</v>
      </c>
      <c r="F15" s="132">
        <v>1</v>
      </c>
      <c r="G15" s="166">
        <f t="shared" si="1"/>
        <v>0</v>
      </c>
    </row>
    <row r="16" spans="2:16" ht="15.75" thickBot="1">
      <c r="B16" s="133"/>
      <c r="C16" s="134"/>
      <c r="D16" s="134"/>
      <c r="E16" s="193">
        <f t="shared" si="0"/>
        <v>0</v>
      </c>
      <c r="F16" s="135">
        <v>1</v>
      </c>
      <c r="G16" s="167">
        <f t="shared" si="1"/>
        <v>0</v>
      </c>
    </row>
    <row r="17" spans="2:7" ht="15.75" thickBot="1">
      <c r="B17" s="162" t="s">
        <v>4</v>
      </c>
      <c r="C17" s="163"/>
      <c r="D17" s="163"/>
      <c r="E17" s="194">
        <f>SUM(E7:E16)</f>
        <v>0</v>
      </c>
      <c r="F17" s="161"/>
      <c r="G17" s="168">
        <f>SUM(G7:G16)</f>
        <v>0</v>
      </c>
    </row>
    <row r="18" spans="2:7" ht="7.5" customHeight="1"/>
    <row r="19" spans="2:7" ht="7.5" customHeight="1" thickBot="1"/>
    <row r="20" spans="2:7">
      <c r="B20" s="169" t="s">
        <v>18</v>
      </c>
      <c r="C20" s="170"/>
      <c r="D20" s="170"/>
      <c r="E20" s="183"/>
      <c r="F20" s="142" t="s">
        <v>26</v>
      </c>
      <c r="G20" s="143"/>
    </row>
    <row r="21" spans="2:7">
      <c r="B21" s="184">
        <v>1</v>
      </c>
      <c r="C21" s="185">
        <v>2</v>
      </c>
      <c r="D21" s="185">
        <v>3</v>
      </c>
      <c r="E21" s="186">
        <v>4</v>
      </c>
      <c r="F21" s="147">
        <v>5</v>
      </c>
      <c r="G21" s="148">
        <v>6</v>
      </c>
    </row>
    <row r="22" spans="2:7" ht="67.5" customHeight="1" thickBot="1">
      <c r="B22" s="187" t="s">
        <v>7</v>
      </c>
      <c r="C22" s="150" t="s">
        <v>20</v>
      </c>
      <c r="D22" s="150" t="s">
        <v>19</v>
      </c>
      <c r="E22" s="152" t="s">
        <v>16</v>
      </c>
      <c r="F22" s="188" t="s">
        <v>34</v>
      </c>
      <c r="G22" s="189" t="s">
        <v>35</v>
      </c>
    </row>
    <row r="23" spans="2:7">
      <c r="B23" s="127"/>
      <c r="C23" s="128"/>
      <c r="D23" s="128"/>
      <c r="E23" s="191">
        <f>D23-C23</f>
        <v>0</v>
      </c>
      <c r="F23" s="182">
        <v>1</v>
      </c>
      <c r="G23" s="190">
        <f>E23*F23</f>
        <v>0</v>
      </c>
    </row>
    <row r="24" spans="2:7">
      <c r="B24" s="130"/>
      <c r="C24" s="131"/>
      <c r="D24" s="131"/>
      <c r="E24" s="192">
        <f t="shared" ref="E24:E32" si="2">D24-C24</f>
        <v>0</v>
      </c>
      <c r="F24" s="132">
        <v>1</v>
      </c>
      <c r="G24" s="166">
        <f t="shared" ref="G24:G32" si="3">E24*F24</f>
        <v>0</v>
      </c>
    </row>
    <row r="25" spans="2:7">
      <c r="B25" s="130"/>
      <c r="C25" s="131"/>
      <c r="D25" s="131"/>
      <c r="E25" s="192">
        <f t="shared" si="2"/>
        <v>0</v>
      </c>
      <c r="F25" s="132">
        <v>1</v>
      </c>
      <c r="G25" s="166">
        <f t="shared" si="3"/>
        <v>0</v>
      </c>
    </row>
    <row r="26" spans="2:7">
      <c r="B26" s="130"/>
      <c r="C26" s="131"/>
      <c r="D26" s="131"/>
      <c r="E26" s="192">
        <f t="shared" si="2"/>
        <v>0</v>
      </c>
      <c r="F26" s="132">
        <v>1</v>
      </c>
      <c r="G26" s="166">
        <f t="shared" si="3"/>
        <v>0</v>
      </c>
    </row>
    <row r="27" spans="2:7">
      <c r="B27" s="130"/>
      <c r="C27" s="131"/>
      <c r="D27" s="131"/>
      <c r="E27" s="192">
        <f t="shared" si="2"/>
        <v>0</v>
      </c>
      <c r="F27" s="132">
        <v>1</v>
      </c>
      <c r="G27" s="166">
        <f t="shared" si="3"/>
        <v>0</v>
      </c>
    </row>
    <row r="28" spans="2:7">
      <c r="B28" s="130"/>
      <c r="C28" s="131"/>
      <c r="D28" s="131"/>
      <c r="E28" s="192">
        <f t="shared" si="2"/>
        <v>0</v>
      </c>
      <c r="F28" s="132">
        <v>1</v>
      </c>
      <c r="G28" s="166">
        <f t="shared" si="3"/>
        <v>0</v>
      </c>
    </row>
    <row r="29" spans="2:7">
      <c r="B29" s="130"/>
      <c r="C29" s="131"/>
      <c r="D29" s="131"/>
      <c r="E29" s="192">
        <f t="shared" si="2"/>
        <v>0</v>
      </c>
      <c r="F29" s="132">
        <v>1</v>
      </c>
      <c r="G29" s="166">
        <f t="shared" si="3"/>
        <v>0</v>
      </c>
    </row>
    <row r="30" spans="2:7">
      <c r="B30" s="130"/>
      <c r="C30" s="131"/>
      <c r="D30" s="131"/>
      <c r="E30" s="192">
        <f t="shared" si="2"/>
        <v>0</v>
      </c>
      <c r="F30" s="132">
        <v>1</v>
      </c>
      <c r="G30" s="166">
        <f t="shared" si="3"/>
        <v>0</v>
      </c>
    </row>
    <row r="31" spans="2:7">
      <c r="B31" s="130"/>
      <c r="C31" s="131"/>
      <c r="D31" s="131"/>
      <c r="E31" s="192">
        <f t="shared" si="2"/>
        <v>0</v>
      </c>
      <c r="F31" s="132">
        <v>1</v>
      </c>
      <c r="G31" s="166">
        <f t="shared" si="3"/>
        <v>0</v>
      </c>
    </row>
    <row r="32" spans="2:7" ht="15.75" thickBot="1">
      <c r="B32" s="133"/>
      <c r="C32" s="134"/>
      <c r="D32" s="134"/>
      <c r="E32" s="193">
        <f t="shared" si="2"/>
        <v>0</v>
      </c>
      <c r="F32" s="135">
        <v>1</v>
      </c>
      <c r="G32" s="167">
        <f t="shared" si="3"/>
        <v>0</v>
      </c>
    </row>
    <row r="33" spans="2:7" ht="15.75" thickBot="1">
      <c r="B33" s="162" t="s">
        <v>4</v>
      </c>
      <c r="C33" s="163"/>
      <c r="D33" s="163"/>
      <c r="E33" s="194">
        <f>SUM(E23:E32)</f>
        <v>0</v>
      </c>
      <c r="F33" s="161"/>
      <c r="G33" s="168">
        <f>SUM(G23:G32)</f>
        <v>0</v>
      </c>
    </row>
    <row r="34" spans="2:7" ht="9.75" customHeight="1" thickBot="1"/>
    <row r="35" spans="2:7" ht="15.75" thickBot="1">
      <c r="E35" s="178" t="s">
        <v>37</v>
      </c>
      <c r="F35" s="179"/>
      <c r="G35" s="180">
        <f>G17+G33</f>
        <v>0</v>
      </c>
    </row>
  </sheetData>
  <sheetProtection password="E856" sheet="1" objects="1" scenarios="1"/>
  <mergeCells count="8">
    <mergeCell ref="E35:F35"/>
    <mergeCell ref="B2:G2"/>
    <mergeCell ref="B20:E20"/>
    <mergeCell ref="C33:D33"/>
    <mergeCell ref="B4:E4"/>
    <mergeCell ref="C17:D17"/>
    <mergeCell ref="F4:G4"/>
    <mergeCell ref="F20:G20"/>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FFFF00"/>
  </sheetPr>
  <dimension ref="B1:P35"/>
  <sheetViews>
    <sheetView showGridLines="0" zoomScaleNormal="100" workbookViewId="0">
      <selection activeCell="I14" sqref="I14"/>
    </sheetView>
  </sheetViews>
  <sheetFormatPr defaultRowHeight="15"/>
  <cols>
    <col min="1" max="1" width="1.5703125" style="126" customWidth="1"/>
    <col min="2" max="2" width="23.140625" style="126" customWidth="1"/>
    <col min="3" max="5" width="20.7109375" style="126" customWidth="1"/>
    <col min="6" max="7" width="25.140625" style="126" customWidth="1"/>
    <col min="8" max="16384" width="9.140625" style="126"/>
  </cols>
  <sheetData>
    <row r="1" spans="2:16" ht="9.75" customHeight="1" thickBot="1"/>
    <row r="2" spans="2:16" ht="27" thickBot="1">
      <c r="B2" s="136" t="s">
        <v>118</v>
      </c>
      <c r="C2" s="137"/>
      <c r="D2" s="137"/>
      <c r="E2" s="137"/>
      <c r="F2" s="137"/>
      <c r="G2" s="138"/>
      <c r="H2" s="181"/>
      <c r="I2" s="181"/>
      <c r="J2" s="181"/>
      <c r="K2" s="181"/>
      <c r="L2" s="181"/>
      <c r="M2" s="181"/>
      <c r="N2" s="181"/>
      <c r="O2" s="181"/>
      <c r="P2" s="181"/>
    </row>
    <row r="3" spans="2:16" ht="8.25" customHeight="1" thickBot="1"/>
    <row r="4" spans="2:16">
      <c r="B4" s="169" t="s">
        <v>17</v>
      </c>
      <c r="C4" s="170"/>
      <c r="D4" s="170"/>
      <c r="E4" s="183"/>
      <c r="F4" s="142" t="s">
        <v>26</v>
      </c>
      <c r="G4" s="143"/>
    </row>
    <row r="5" spans="2:16">
      <c r="B5" s="184">
        <v>1</v>
      </c>
      <c r="C5" s="185">
        <v>2</v>
      </c>
      <c r="D5" s="185">
        <v>3</v>
      </c>
      <c r="E5" s="186">
        <v>4</v>
      </c>
      <c r="F5" s="147">
        <v>5</v>
      </c>
      <c r="G5" s="148">
        <v>6</v>
      </c>
    </row>
    <row r="6" spans="2:16" ht="67.5" customHeight="1" thickBot="1">
      <c r="B6" s="187" t="s">
        <v>7</v>
      </c>
      <c r="C6" s="150" t="s">
        <v>20</v>
      </c>
      <c r="D6" s="150" t="s">
        <v>19</v>
      </c>
      <c r="E6" s="152" t="s">
        <v>16</v>
      </c>
      <c r="F6" s="188" t="s">
        <v>34</v>
      </c>
      <c r="G6" s="189" t="s">
        <v>35</v>
      </c>
    </row>
    <row r="7" spans="2:16">
      <c r="B7" s="127"/>
      <c r="C7" s="128"/>
      <c r="D7" s="128"/>
      <c r="E7" s="191">
        <f>D7-C7</f>
        <v>0</v>
      </c>
      <c r="F7" s="182">
        <v>1</v>
      </c>
      <c r="G7" s="190">
        <f>E7*F7</f>
        <v>0</v>
      </c>
    </row>
    <row r="8" spans="2:16">
      <c r="B8" s="130"/>
      <c r="C8" s="131"/>
      <c r="D8" s="131"/>
      <c r="E8" s="192">
        <f t="shared" ref="E8:E16" si="0">D8-C8</f>
        <v>0</v>
      </c>
      <c r="F8" s="132">
        <v>1</v>
      </c>
      <c r="G8" s="166">
        <f t="shared" ref="G8:G16" si="1">E8*F8</f>
        <v>0</v>
      </c>
    </row>
    <row r="9" spans="2:16">
      <c r="B9" s="130"/>
      <c r="C9" s="131"/>
      <c r="D9" s="131"/>
      <c r="E9" s="192">
        <f t="shared" si="0"/>
        <v>0</v>
      </c>
      <c r="F9" s="132">
        <v>1</v>
      </c>
      <c r="G9" s="166">
        <f t="shared" si="1"/>
        <v>0</v>
      </c>
    </row>
    <row r="10" spans="2:16">
      <c r="B10" s="130"/>
      <c r="C10" s="131"/>
      <c r="D10" s="131"/>
      <c r="E10" s="192">
        <f t="shared" si="0"/>
        <v>0</v>
      </c>
      <c r="F10" s="132">
        <v>1</v>
      </c>
      <c r="G10" s="166">
        <f t="shared" si="1"/>
        <v>0</v>
      </c>
    </row>
    <row r="11" spans="2:16">
      <c r="B11" s="130"/>
      <c r="C11" s="131"/>
      <c r="D11" s="131"/>
      <c r="E11" s="192">
        <f t="shared" si="0"/>
        <v>0</v>
      </c>
      <c r="F11" s="132">
        <v>1</v>
      </c>
      <c r="G11" s="166">
        <f t="shared" si="1"/>
        <v>0</v>
      </c>
    </row>
    <row r="12" spans="2:16">
      <c r="B12" s="130"/>
      <c r="C12" s="131"/>
      <c r="D12" s="131"/>
      <c r="E12" s="192">
        <f t="shared" si="0"/>
        <v>0</v>
      </c>
      <c r="F12" s="132">
        <v>1</v>
      </c>
      <c r="G12" s="166">
        <f t="shared" si="1"/>
        <v>0</v>
      </c>
    </row>
    <row r="13" spans="2:16">
      <c r="B13" s="130"/>
      <c r="C13" s="131"/>
      <c r="D13" s="131"/>
      <c r="E13" s="192">
        <f t="shared" si="0"/>
        <v>0</v>
      </c>
      <c r="F13" s="132">
        <v>1</v>
      </c>
      <c r="G13" s="166">
        <f t="shared" si="1"/>
        <v>0</v>
      </c>
    </row>
    <row r="14" spans="2:16">
      <c r="B14" s="130"/>
      <c r="C14" s="131"/>
      <c r="D14" s="131"/>
      <c r="E14" s="192">
        <f t="shared" si="0"/>
        <v>0</v>
      </c>
      <c r="F14" s="132">
        <v>1</v>
      </c>
      <c r="G14" s="166">
        <f t="shared" si="1"/>
        <v>0</v>
      </c>
    </row>
    <row r="15" spans="2:16">
      <c r="B15" s="130"/>
      <c r="C15" s="131"/>
      <c r="D15" s="131"/>
      <c r="E15" s="192">
        <f t="shared" si="0"/>
        <v>0</v>
      </c>
      <c r="F15" s="132">
        <v>1</v>
      </c>
      <c r="G15" s="166">
        <f t="shared" si="1"/>
        <v>0</v>
      </c>
    </row>
    <row r="16" spans="2:16" ht="15.75" thickBot="1">
      <c r="B16" s="133"/>
      <c r="C16" s="134"/>
      <c r="D16" s="134"/>
      <c r="E16" s="193">
        <f t="shared" si="0"/>
        <v>0</v>
      </c>
      <c r="F16" s="135">
        <v>1</v>
      </c>
      <c r="G16" s="167">
        <f t="shared" si="1"/>
        <v>0</v>
      </c>
    </row>
    <row r="17" spans="2:7" ht="15.75" thickBot="1">
      <c r="B17" s="162" t="s">
        <v>4</v>
      </c>
      <c r="C17" s="163"/>
      <c r="D17" s="163"/>
      <c r="E17" s="194">
        <f>SUM(E7:E16)</f>
        <v>0</v>
      </c>
      <c r="F17" s="161"/>
      <c r="G17" s="168">
        <f>SUM(G7:G16)</f>
        <v>0</v>
      </c>
    </row>
    <row r="18" spans="2:7" ht="7.5" customHeight="1"/>
    <row r="19" spans="2:7" ht="7.5" customHeight="1" thickBot="1"/>
    <row r="20" spans="2:7">
      <c r="B20" s="169" t="s">
        <v>18</v>
      </c>
      <c r="C20" s="170"/>
      <c r="D20" s="170"/>
      <c r="E20" s="183"/>
      <c r="F20" s="142" t="s">
        <v>26</v>
      </c>
      <c r="G20" s="143"/>
    </row>
    <row r="21" spans="2:7">
      <c r="B21" s="184">
        <v>1</v>
      </c>
      <c r="C21" s="185">
        <v>2</v>
      </c>
      <c r="D21" s="185">
        <v>3</v>
      </c>
      <c r="E21" s="186">
        <v>4</v>
      </c>
      <c r="F21" s="147">
        <v>5</v>
      </c>
      <c r="G21" s="148">
        <v>6</v>
      </c>
    </row>
    <row r="22" spans="2:7" ht="67.5" customHeight="1" thickBot="1">
      <c r="B22" s="187" t="s">
        <v>7</v>
      </c>
      <c r="C22" s="150" t="s">
        <v>20</v>
      </c>
      <c r="D22" s="150" t="s">
        <v>19</v>
      </c>
      <c r="E22" s="152" t="s">
        <v>16</v>
      </c>
      <c r="F22" s="188" t="s">
        <v>34</v>
      </c>
      <c r="G22" s="189" t="s">
        <v>35</v>
      </c>
    </row>
    <row r="23" spans="2:7">
      <c r="B23" s="127"/>
      <c r="C23" s="128"/>
      <c r="D23" s="128"/>
      <c r="E23" s="191">
        <f>D23-C23</f>
        <v>0</v>
      </c>
      <c r="F23" s="182">
        <v>1</v>
      </c>
      <c r="G23" s="190">
        <f>E23*F23</f>
        <v>0</v>
      </c>
    </row>
    <row r="24" spans="2:7">
      <c r="B24" s="130"/>
      <c r="C24" s="131"/>
      <c r="D24" s="131"/>
      <c r="E24" s="192">
        <f t="shared" ref="E24:E32" si="2">D24-C24</f>
        <v>0</v>
      </c>
      <c r="F24" s="132">
        <v>1</v>
      </c>
      <c r="G24" s="166">
        <f t="shared" ref="G24:G32" si="3">E24*F24</f>
        <v>0</v>
      </c>
    </row>
    <row r="25" spans="2:7">
      <c r="B25" s="130"/>
      <c r="C25" s="131"/>
      <c r="D25" s="131"/>
      <c r="E25" s="192">
        <f t="shared" si="2"/>
        <v>0</v>
      </c>
      <c r="F25" s="132">
        <v>1</v>
      </c>
      <c r="G25" s="166">
        <f t="shared" si="3"/>
        <v>0</v>
      </c>
    </row>
    <row r="26" spans="2:7">
      <c r="B26" s="130"/>
      <c r="C26" s="131"/>
      <c r="D26" s="131"/>
      <c r="E26" s="192">
        <f t="shared" si="2"/>
        <v>0</v>
      </c>
      <c r="F26" s="132">
        <v>1</v>
      </c>
      <c r="G26" s="166">
        <f t="shared" si="3"/>
        <v>0</v>
      </c>
    </row>
    <row r="27" spans="2:7">
      <c r="B27" s="130"/>
      <c r="C27" s="131"/>
      <c r="D27" s="131"/>
      <c r="E27" s="192">
        <f t="shared" si="2"/>
        <v>0</v>
      </c>
      <c r="F27" s="132">
        <v>1</v>
      </c>
      <c r="G27" s="166">
        <f t="shared" si="3"/>
        <v>0</v>
      </c>
    </row>
    <row r="28" spans="2:7">
      <c r="B28" s="130"/>
      <c r="C28" s="131"/>
      <c r="D28" s="131"/>
      <c r="E28" s="192">
        <f t="shared" si="2"/>
        <v>0</v>
      </c>
      <c r="F28" s="132">
        <v>1</v>
      </c>
      <c r="G28" s="166">
        <f t="shared" si="3"/>
        <v>0</v>
      </c>
    </row>
    <row r="29" spans="2:7">
      <c r="B29" s="130"/>
      <c r="C29" s="131"/>
      <c r="D29" s="131"/>
      <c r="E29" s="192">
        <f t="shared" si="2"/>
        <v>0</v>
      </c>
      <c r="F29" s="132">
        <v>1</v>
      </c>
      <c r="G29" s="166">
        <f t="shared" si="3"/>
        <v>0</v>
      </c>
    </row>
    <row r="30" spans="2:7">
      <c r="B30" s="130"/>
      <c r="C30" s="131"/>
      <c r="D30" s="131"/>
      <c r="E30" s="192">
        <f t="shared" si="2"/>
        <v>0</v>
      </c>
      <c r="F30" s="132">
        <v>1</v>
      </c>
      <c r="G30" s="166">
        <f t="shared" si="3"/>
        <v>0</v>
      </c>
    </row>
    <row r="31" spans="2:7">
      <c r="B31" s="130"/>
      <c r="C31" s="131"/>
      <c r="D31" s="131"/>
      <c r="E31" s="192">
        <f t="shared" si="2"/>
        <v>0</v>
      </c>
      <c r="F31" s="132">
        <v>1</v>
      </c>
      <c r="G31" s="166">
        <f t="shared" si="3"/>
        <v>0</v>
      </c>
    </row>
    <row r="32" spans="2:7" ht="15.75" thickBot="1">
      <c r="B32" s="133"/>
      <c r="C32" s="134"/>
      <c r="D32" s="134"/>
      <c r="E32" s="193">
        <f t="shared" si="2"/>
        <v>0</v>
      </c>
      <c r="F32" s="135">
        <v>1</v>
      </c>
      <c r="G32" s="167">
        <f t="shared" si="3"/>
        <v>0</v>
      </c>
    </row>
    <row r="33" spans="2:7" ht="15.75" thickBot="1">
      <c r="B33" s="162" t="s">
        <v>4</v>
      </c>
      <c r="C33" s="163"/>
      <c r="D33" s="163"/>
      <c r="E33" s="194">
        <f>SUM(E23:E32)</f>
        <v>0</v>
      </c>
      <c r="F33" s="161"/>
      <c r="G33" s="168">
        <f>SUM(G23:G32)</f>
        <v>0</v>
      </c>
    </row>
    <row r="34" spans="2:7" ht="9.75" customHeight="1" thickBot="1"/>
    <row r="35" spans="2:7" ht="15.75" thickBot="1">
      <c r="E35" s="178" t="s">
        <v>37</v>
      </c>
      <c r="F35" s="179"/>
      <c r="G35" s="180">
        <f>G17+G33</f>
        <v>0</v>
      </c>
    </row>
  </sheetData>
  <sheetProtection password="E856" sheet="1" objects="1" scenarios="1"/>
  <mergeCells count="8">
    <mergeCell ref="C33:D33"/>
    <mergeCell ref="E35:F35"/>
    <mergeCell ref="B2:G2"/>
    <mergeCell ref="B4:E4"/>
    <mergeCell ref="F4:G4"/>
    <mergeCell ref="C17:D17"/>
    <mergeCell ref="B20:E20"/>
    <mergeCell ref="F20:G20"/>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00B0F0"/>
  </sheetPr>
  <dimension ref="B1:P128"/>
  <sheetViews>
    <sheetView showGridLines="0" workbookViewId="0">
      <pane ySplit="6" topLeftCell="A7" activePane="bottomLeft" state="frozen"/>
      <selection pane="bottomLeft"/>
    </sheetView>
  </sheetViews>
  <sheetFormatPr defaultRowHeight="15"/>
  <cols>
    <col min="1" max="1" width="2.42578125" style="126" customWidth="1"/>
    <col min="2" max="2" width="36.140625" style="126" customWidth="1"/>
    <col min="3" max="16" width="12.7109375" style="126" customWidth="1"/>
    <col min="17" max="16384" width="9.140625" style="126"/>
  </cols>
  <sheetData>
    <row r="1" spans="2:16" ht="9" customHeight="1" thickBot="1"/>
    <row r="2" spans="2:16" ht="27" thickBot="1">
      <c r="B2" s="136" t="s">
        <v>121</v>
      </c>
      <c r="C2" s="137"/>
      <c r="D2" s="137"/>
      <c r="E2" s="137"/>
      <c r="F2" s="137"/>
      <c r="G2" s="137"/>
      <c r="H2" s="137"/>
      <c r="I2" s="137"/>
      <c r="J2" s="137"/>
      <c r="K2" s="137"/>
      <c r="L2" s="137"/>
      <c r="M2" s="137"/>
      <c r="N2" s="137"/>
      <c r="O2" s="137"/>
      <c r="P2" s="138"/>
    </row>
    <row r="3" spans="2:16" ht="8.25" customHeight="1" thickBot="1"/>
    <row r="4" spans="2:16">
      <c r="B4" s="202">
        <v>1</v>
      </c>
      <c r="C4" s="203">
        <v>2</v>
      </c>
      <c r="D4" s="204">
        <v>3</v>
      </c>
      <c r="E4" s="205">
        <v>4</v>
      </c>
      <c r="F4" s="203">
        <v>5</v>
      </c>
      <c r="G4" s="204">
        <v>6</v>
      </c>
      <c r="H4" s="206">
        <v>7</v>
      </c>
      <c r="I4" s="207">
        <v>8</v>
      </c>
      <c r="J4" s="204">
        <v>9</v>
      </c>
      <c r="K4" s="205">
        <v>10</v>
      </c>
      <c r="L4" s="203">
        <v>11</v>
      </c>
      <c r="M4" s="204">
        <v>12</v>
      </c>
      <c r="N4" s="206">
        <v>13</v>
      </c>
      <c r="O4" s="207">
        <v>14</v>
      </c>
      <c r="P4" s="206">
        <v>15</v>
      </c>
    </row>
    <row r="5" spans="2:16">
      <c r="B5" s="208" t="s">
        <v>49</v>
      </c>
      <c r="C5" s="209" t="s">
        <v>56</v>
      </c>
      <c r="D5" s="210"/>
      <c r="E5" s="210"/>
      <c r="F5" s="211" t="s">
        <v>55</v>
      </c>
      <c r="G5" s="212"/>
      <c r="H5" s="213"/>
      <c r="I5" s="212" t="s">
        <v>54</v>
      </c>
      <c r="J5" s="212"/>
      <c r="K5" s="212"/>
      <c r="L5" s="211" t="s">
        <v>53</v>
      </c>
      <c r="M5" s="212"/>
      <c r="N5" s="213"/>
      <c r="O5" s="214" t="s">
        <v>48</v>
      </c>
      <c r="P5" s="215" t="s">
        <v>51</v>
      </c>
    </row>
    <row r="6" spans="2:16" s="195" customFormat="1" ht="66" customHeight="1" thickBot="1">
      <c r="B6" s="216"/>
      <c r="C6" s="217" t="s">
        <v>45</v>
      </c>
      <c r="D6" s="218" t="s">
        <v>46</v>
      </c>
      <c r="E6" s="219" t="s">
        <v>47</v>
      </c>
      <c r="F6" s="217" t="s">
        <v>45</v>
      </c>
      <c r="G6" s="218" t="s">
        <v>46</v>
      </c>
      <c r="H6" s="220" t="s">
        <v>47</v>
      </c>
      <c r="I6" s="221" t="s">
        <v>45</v>
      </c>
      <c r="J6" s="218" t="s">
        <v>46</v>
      </c>
      <c r="K6" s="219" t="s">
        <v>47</v>
      </c>
      <c r="L6" s="217" t="s">
        <v>45</v>
      </c>
      <c r="M6" s="218" t="s">
        <v>46</v>
      </c>
      <c r="N6" s="220" t="s">
        <v>47</v>
      </c>
      <c r="O6" s="222"/>
      <c r="P6" s="223"/>
    </row>
    <row r="7" spans="2:16">
      <c r="B7" s="196"/>
      <c r="C7" s="127"/>
      <c r="D7" s="128"/>
      <c r="E7" s="224">
        <f>(C7-D7)*6</f>
        <v>0</v>
      </c>
      <c r="F7" s="127"/>
      <c r="G7" s="128"/>
      <c r="H7" s="165">
        <f>(F7-G7)*13</f>
        <v>0</v>
      </c>
      <c r="I7" s="197"/>
      <c r="J7" s="128"/>
      <c r="K7" s="154">
        <f>(I7-J7)*19</f>
        <v>0</v>
      </c>
      <c r="L7" s="127"/>
      <c r="M7" s="128"/>
      <c r="N7" s="165">
        <f>(L7-M7)*47</f>
        <v>0</v>
      </c>
      <c r="O7" s="228">
        <f>E7+H7+K7+N7</f>
        <v>0</v>
      </c>
      <c r="P7" s="229">
        <f>O7*Lookup!$C$10</f>
        <v>0</v>
      </c>
    </row>
    <row r="8" spans="2:16">
      <c r="B8" s="198"/>
      <c r="C8" s="130"/>
      <c r="D8" s="131"/>
      <c r="E8" s="156">
        <f>(D8-C8)*6</f>
        <v>0</v>
      </c>
      <c r="F8" s="130"/>
      <c r="G8" s="131"/>
      <c r="H8" s="166">
        <f t="shared" ref="H8:H71" si="0">(F8-G8)*13</f>
        <v>0</v>
      </c>
      <c r="I8" s="199"/>
      <c r="J8" s="131"/>
      <c r="K8" s="156">
        <f t="shared" ref="K8:K71" si="1">(I8-J8)*19</f>
        <v>0</v>
      </c>
      <c r="L8" s="130"/>
      <c r="M8" s="131"/>
      <c r="N8" s="166">
        <f t="shared" ref="N8:N71" si="2">(L8-M8)*47</f>
        <v>0</v>
      </c>
      <c r="O8" s="230">
        <f t="shared" ref="O8:O71" si="3">E8+H8+K8+N8</f>
        <v>0</v>
      </c>
      <c r="P8" s="231">
        <f>O8*Lookup!$C$10</f>
        <v>0</v>
      </c>
    </row>
    <row r="9" spans="2:16">
      <c r="B9" s="198"/>
      <c r="C9" s="130"/>
      <c r="D9" s="131"/>
      <c r="E9" s="156">
        <f>(D9-C9)*6</f>
        <v>0</v>
      </c>
      <c r="F9" s="130"/>
      <c r="G9" s="131"/>
      <c r="H9" s="166">
        <f t="shared" si="0"/>
        <v>0</v>
      </c>
      <c r="I9" s="199"/>
      <c r="J9" s="131"/>
      <c r="K9" s="156">
        <f t="shared" si="1"/>
        <v>0</v>
      </c>
      <c r="L9" s="130"/>
      <c r="M9" s="131"/>
      <c r="N9" s="166">
        <f t="shared" si="2"/>
        <v>0</v>
      </c>
      <c r="O9" s="230">
        <f t="shared" si="3"/>
        <v>0</v>
      </c>
      <c r="P9" s="231">
        <f>O9*Lookup!$C$10</f>
        <v>0</v>
      </c>
    </row>
    <row r="10" spans="2:16">
      <c r="B10" s="198"/>
      <c r="C10" s="130"/>
      <c r="D10" s="131"/>
      <c r="E10" s="156">
        <f t="shared" ref="E10:E73" si="4">(D10-C10)*6</f>
        <v>0</v>
      </c>
      <c r="F10" s="130"/>
      <c r="G10" s="131"/>
      <c r="H10" s="166">
        <f t="shared" si="0"/>
        <v>0</v>
      </c>
      <c r="I10" s="199"/>
      <c r="J10" s="131"/>
      <c r="K10" s="156">
        <f t="shared" si="1"/>
        <v>0</v>
      </c>
      <c r="L10" s="130"/>
      <c r="M10" s="131"/>
      <c r="N10" s="166">
        <f t="shared" si="2"/>
        <v>0</v>
      </c>
      <c r="O10" s="230">
        <f t="shared" si="3"/>
        <v>0</v>
      </c>
      <c r="P10" s="231">
        <f>O10*Lookup!$C$10</f>
        <v>0</v>
      </c>
    </row>
    <row r="11" spans="2:16">
      <c r="B11" s="198"/>
      <c r="C11" s="130"/>
      <c r="D11" s="131"/>
      <c r="E11" s="156">
        <f t="shared" si="4"/>
        <v>0</v>
      </c>
      <c r="F11" s="130"/>
      <c r="G11" s="131"/>
      <c r="H11" s="166">
        <f t="shared" si="0"/>
        <v>0</v>
      </c>
      <c r="I11" s="199"/>
      <c r="J11" s="131"/>
      <c r="K11" s="156">
        <f t="shared" si="1"/>
        <v>0</v>
      </c>
      <c r="L11" s="130"/>
      <c r="M11" s="131"/>
      <c r="N11" s="166">
        <f t="shared" si="2"/>
        <v>0</v>
      </c>
      <c r="O11" s="230">
        <f t="shared" si="3"/>
        <v>0</v>
      </c>
      <c r="P11" s="231">
        <f>O11*Lookup!$C$10</f>
        <v>0</v>
      </c>
    </row>
    <row r="12" spans="2:16">
      <c r="B12" s="198"/>
      <c r="C12" s="130"/>
      <c r="D12" s="131"/>
      <c r="E12" s="156">
        <f t="shared" si="4"/>
        <v>0</v>
      </c>
      <c r="F12" s="130"/>
      <c r="G12" s="131"/>
      <c r="H12" s="166">
        <f t="shared" si="0"/>
        <v>0</v>
      </c>
      <c r="I12" s="199"/>
      <c r="J12" s="131"/>
      <c r="K12" s="156">
        <f t="shared" si="1"/>
        <v>0</v>
      </c>
      <c r="L12" s="130"/>
      <c r="M12" s="131"/>
      <c r="N12" s="166">
        <f t="shared" si="2"/>
        <v>0</v>
      </c>
      <c r="O12" s="230">
        <f t="shared" si="3"/>
        <v>0</v>
      </c>
      <c r="P12" s="231">
        <f>O12*Lookup!$C$10</f>
        <v>0</v>
      </c>
    </row>
    <row r="13" spans="2:16">
      <c r="B13" s="198"/>
      <c r="C13" s="130"/>
      <c r="D13" s="131"/>
      <c r="E13" s="156">
        <f t="shared" si="4"/>
        <v>0</v>
      </c>
      <c r="F13" s="130"/>
      <c r="G13" s="131"/>
      <c r="H13" s="166">
        <f t="shared" si="0"/>
        <v>0</v>
      </c>
      <c r="I13" s="199"/>
      <c r="J13" s="131"/>
      <c r="K13" s="156">
        <f t="shared" si="1"/>
        <v>0</v>
      </c>
      <c r="L13" s="130"/>
      <c r="M13" s="131"/>
      <c r="N13" s="166">
        <f t="shared" si="2"/>
        <v>0</v>
      </c>
      <c r="O13" s="230">
        <f t="shared" si="3"/>
        <v>0</v>
      </c>
      <c r="P13" s="231">
        <f>O13*Lookup!$C$10</f>
        <v>0</v>
      </c>
    </row>
    <row r="14" spans="2:16">
      <c r="B14" s="198"/>
      <c r="C14" s="130"/>
      <c r="D14" s="131"/>
      <c r="E14" s="156">
        <f t="shared" si="4"/>
        <v>0</v>
      </c>
      <c r="F14" s="130"/>
      <c r="G14" s="131"/>
      <c r="H14" s="166">
        <f t="shared" si="0"/>
        <v>0</v>
      </c>
      <c r="I14" s="199"/>
      <c r="J14" s="131"/>
      <c r="K14" s="156">
        <f t="shared" si="1"/>
        <v>0</v>
      </c>
      <c r="L14" s="130"/>
      <c r="M14" s="131"/>
      <c r="N14" s="166">
        <f t="shared" si="2"/>
        <v>0</v>
      </c>
      <c r="O14" s="230">
        <f t="shared" si="3"/>
        <v>0</v>
      </c>
      <c r="P14" s="231">
        <f>O14*Lookup!$C$10</f>
        <v>0</v>
      </c>
    </row>
    <row r="15" spans="2:16">
      <c r="B15" s="198"/>
      <c r="C15" s="130"/>
      <c r="D15" s="131"/>
      <c r="E15" s="156">
        <f t="shared" si="4"/>
        <v>0</v>
      </c>
      <c r="F15" s="130"/>
      <c r="G15" s="131"/>
      <c r="H15" s="166">
        <f t="shared" si="0"/>
        <v>0</v>
      </c>
      <c r="I15" s="199"/>
      <c r="J15" s="131"/>
      <c r="K15" s="156">
        <f t="shared" si="1"/>
        <v>0</v>
      </c>
      <c r="L15" s="130"/>
      <c r="M15" s="131"/>
      <c r="N15" s="166">
        <f t="shared" si="2"/>
        <v>0</v>
      </c>
      <c r="O15" s="230">
        <f t="shared" si="3"/>
        <v>0</v>
      </c>
      <c r="P15" s="231">
        <f>O15*Lookup!$C$10</f>
        <v>0</v>
      </c>
    </row>
    <row r="16" spans="2:16">
      <c r="B16" s="198"/>
      <c r="C16" s="130"/>
      <c r="D16" s="131"/>
      <c r="E16" s="156">
        <f t="shared" si="4"/>
        <v>0</v>
      </c>
      <c r="F16" s="130"/>
      <c r="G16" s="131"/>
      <c r="H16" s="166">
        <f t="shared" si="0"/>
        <v>0</v>
      </c>
      <c r="I16" s="199"/>
      <c r="J16" s="131"/>
      <c r="K16" s="156">
        <f t="shared" si="1"/>
        <v>0</v>
      </c>
      <c r="L16" s="130"/>
      <c r="M16" s="131"/>
      <c r="N16" s="166">
        <f t="shared" si="2"/>
        <v>0</v>
      </c>
      <c r="O16" s="230">
        <f t="shared" si="3"/>
        <v>0</v>
      </c>
      <c r="P16" s="231">
        <f>O16*Lookup!$C$10</f>
        <v>0</v>
      </c>
    </row>
    <row r="17" spans="2:16">
      <c r="B17" s="198"/>
      <c r="C17" s="130"/>
      <c r="D17" s="131"/>
      <c r="E17" s="156">
        <f t="shared" si="4"/>
        <v>0</v>
      </c>
      <c r="F17" s="130"/>
      <c r="G17" s="131"/>
      <c r="H17" s="166">
        <f t="shared" si="0"/>
        <v>0</v>
      </c>
      <c r="I17" s="199"/>
      <c r="J17" s="131"/>
      <c r="K17" s="156">
        <f t="shared" si="1"/>
        <v>0</v>
      </c>
      <c r="L17" s="130"/>
      <c r="M17" s="131"/>
      <c r="N17" s="166">
        <f t="shared" si="2"/>
        <v>0</v>
      </c>
      <c r="O17" s="230">
        <f t="shared" si="3"/>
        <v>0</v>
      </c>
      <c r="P17" s="231">
        <f>O17*Lookup!$C$10</f>
        <v>0</v>
      </c>
    </row>
    <row r="18" spans="2:16">
      <c r="B18" s="198"/>
      <c r="C18" s="130"/>
      <c r="D18" s="131"/>
      <c r="E18" s="156">
        <f t="shared" si="4"/>
        <v>0</v>
      </c>
      <c r="F18" s="130"/>
      <c r="G18" s="131"/>
      <c r="H18" s="166">
        <f t="shared" si="0"/>
        <v>0</v>
      </c>
      <c r="I18" s="199"/>
      <c r="J18" s="131"/>
      <c r="K18" s="156">
        <f t="shared" si="1"/>
        <v>0</v>
      </c>
      <c r="L18" s="130"/>
      <c r="M18" s="131"/>
      <c r="N18" s="166">
        <f t="shared" si="2"/>
        <v>0</v>
      </c>
      <c r="O18" s="230">
        <f t="shared" si="3"/>
        <v>0</v>
      </c>
      <c r="P18" s="231">
        <f>O18*Lookup!$C$10</f>
        <v>0</v>
      </c>
    </row>
    <row r="19" spans="2:16">
      <c r="B19" s="198"/>
      <c r="C19" s="130"/>
      <c r="D19" s="131"/>
      <c r="E19" s="156">
        <f t="shared" si="4"/>
        <v>0</v>
      </c>
      <c r="F19" s="130"/>
      <c r="G19" s="131"/>
      <c r="H19" s="166">
        <f t="shared" si="0"/>
        <v>0</v>
      </c>
      <c r="I19" s="199"/>
      <c r="J19" s="131"/>
      <c r="K19" s="156">
        <f t="shared" si="1"/>
        <v>0</v>
      </c>
      <c r="L19" s="130"/>
      <c r="M19" s="131"/>
      <c r="N19" s="166">
        <f t="shared" si="2"/>
        <v>0</v>
      </c>
      <c r="O19" s="230">
        <f t="shared" si="3"/>
        <v>0</v>
      </c>
      <c r="P19" s="231">
        <f>O19*Lookup!$C$10</f>
        <v>0</v>
      </c>
    </row>
    <row r="20" spans="2:16">
      <c r="B20" s="198"/>
      <c r="C20" s="130"/>
      <c r="D20" s="131"/>
      <c r="E20" s="156">
        <f t="shared" si="4"/>
        <v>0</v>
      </c>
      <c r="F20" s="130"/>
      <c r="G20" s="131"/>
      <c r="H20" s="166">
        <f t="shared" si="0"/>
        <v>0</v>
      </c>
      <c r="I20" s="199"/>
      <c r="J20" s="131"/>
      <c r="K20" s="156">
        <f t="shared" si="1"/>
        <v>0</v>
      </c>
      <c r="L20" s="130"/>
      <c r="M20" s="131"/>
      <c r="N20" s="166">
        <f t="shared" si="2"/>
        <v>0</v>
      </c>
      <c r="O20" s="230">
        <f t="shared" si="3"/>
        <v>0</v>
      </c>
      <c r="P20" s="231">
        <f>O20*Lookup!$C$10</f>
        <v>0</v>
      </c>
    </row>
    <row r="21" spans="2:16">
      <c r="B21" s="198"/>
      <c r="C21" s="130"/>
      <c r="D21" s="131"/>
      <c r="E21" s="156">
        <f t="shared" si="4"/>
        <v>0</v>
      </c>
      <c r="F21" s="130"/>
      <c r="G21" s="131"/>
      <c r="H21" s="166">
        <f t="shared" si="0"/>
        <v>0</v>
      </c>
      <c r="I21" s="199"/>
      <c r="J21" s="131"/>
      <c r="K21" s="156">
        <f t="shared" si="1"/>
        <v>0</v>
      </c>
      <c r="L21" s="130"/>
      <c r="M21" s="131"/>
      <c r="N21" s="166">
        <f t="shared" si="2"/>
        <v>0</v>
      </c>
      <c r="O21" s="230">
        <f t="shared" si="3"/>
        <v>0</v>
      </c>
      <c r="P21" s="231">
        <f>O21*Lookup!$C$10</f>
        <v>0</v>
      </c>
    </row>
    <row r="22" spans="2:16">
      <c r="B22" s="198"/>
      <c r="C22" s="130"/>
      <c r="D22" s="131"/>
      <c r="E22" s="156">
        <f t="shared" si="4"/>
        <v>0</v>
      </c>
      <c r="F22" s="130"/>
      <c r="G22" s="131"/>
      <c r="H22" s="166">
        <f t="shared" si="0"/>
        <v>0</v>
      </c>
      <c r="I22" s="199"/>
      <c r="J22" s="131"/>
      <c r="K22" s="156">
        <f t="shared" si="1"/>
        <v>0</v>
      </c>
      <c r="L22" s="130"/>
      <c r="M22" s="131"/>
      <c r="N22" s="166">
        <f t="shared" si="2"/>
        <v>0</v>
      </c>
      <c r="O22" s="230">
        <f t="shared" si="3"/>
        <v>0</v>
      </c>
      <c r="P22" s="231">
        <f>O22*Lookup!$C$10</f>
        <v>0</v>
      </c>
    </row>
    <row r="23" spans="2:16">
      <c r="B23" s="198"/>
      <c r="C23" s="130"/>
      <c r="D23" s="131"/>
      <c r="E23" s="156">
        <f t="shared" si="4"/>
        <v>0</v>
      </c>
      <c r="F23" s="130"/>
      <c r="G23" s="131"/>
      <c r="H23" s="166">
        <f t="shared" si="0"/>
        <v>0</v>
      </c>
      <c r="I23" s="199"/>
      <c r="J23" s="131"/>
      <c r="K23" s="156">
        <f t="shared" si="1"/>
        <v>0</v>
      </c>
      <c r="L23" s="130"/>
      <c r="M23" s="131"/>
      <c r="N23" s="166">
        <f t="shared" si="2"/>
        <v>0</v>
      </c>
      <c r="O23" s="230">
        <f t="shared" si="3"/>
        <v>0</v>
      </c>
      <c r="P23" s="231">
        <f>O23*Lookup!$C$10</f>
        <v>0</v>
      </c>
    </row>
    <row r="24" spans="2:16">
      <c r="B24" s="198"/>
      <c r="C24" s="130"/>
      <c r="D24" s="131"/>
      <c r="E24" s="156">
        <f t="shared" si="4"/>
        <v>0</v>
      </c>
      <c r="F24" s="130"/>
      <c r="G24" s="131"/>
      <c r="H24" s="166">
        <f t="shared" si="0"/>
        <v>0</v>
      </c>
      <c r="I24" s="199"/>
      <c r="J24" s="131"/>
      <c r="K24" s="156">
        <f t="shared" si="1"/>
        <v>0</v>
      </c>
      <c r="L24" s="130"/>
      <c r="M24" s="131"/>
      <c r="N24" s="166">
        <f t="shared" si="2"/>
        <v>0</v>
      </c>
      <c r="O24" s="230">
        <f t="shared" si="3"/>
        <v>0</v>
      </c>
      <c r="P24" s="231">
        <f>O24*Lookup!$C$10</f>
        <v>0</v>
      </c>
    </row>
    <row r="25" spans="2:16">
      <c r="B25" s="198"/>
      <c r="C25" s="130"/>
      <c r="D25" s="131"/>
      <c r="E25" s="156">
        <f t="shared" si="4"/>
        <v>0</v>
      </c>
      <c r="F25" s="130"/>
      <c r="G25" s="131"/>
      <c r="H25" s="166">
        <f t="shared" si="0"/>
        <v>0</v>
      </c>
      <c r="I25" s="199"/>
      <c r="J25" s="131"/>
      <c r="K25" s="156">
        <f t="shared" si="1"/>
        <v>0</v>
      </c>
      <c r="L25" s="130"/>
      <c r="M25" s="131"/>
      <c r="N25" s="166">
        <f t="shared" si="2"/>
        <v>0</v>
      </c>
      <c r="O25" s="230">
        <f t="shared" si="3"/>
        <v>0</v>
      </c>
      <c r="P25" s="231">
        <f>O25*Lookup!$C$10</f>
        <v>0</v>
      </c>
    </row>
    <row r="26" spans="2:16">
      <c r="B26" s="198"/>
      <c r="C26" s="130"/>
      <c r="D26" s="131"/>
      <c r="E26" s="156">
        <f t="shared" si="4"/>
        <v>0</v>
      </c>
      <c r="F26" s="130"/>
      <c r="G26" s="131"/>
      <c r="H26" s="166">
        <f t="shared" si="0"/>
        <v>0</v>
      </c>
      <c r="I26" s="199"/>
      <c r="J26" s="131"/>
      <c r="K26" s="156">
        <f t="shared" si="1"/>
        <v>0</v>
      </c>
      <c r="L26" s="130"/>
      <c r="M26" s="131"/>
      <c r="N26" s="166">
        <f t="shared" si="2"/>
        <v>0</v>
      </c>
      <c r="O26" s="230">
        <f t="shared" si="3"/>
        <v>0</v>
      </c>
      <c r="P26" s="231">
        <f>O26*Lookup!$C$10</f>
        <v>0</v>
      </c>
    </row>
    <row r="27" spans="2:16">
      <c r="B27" s="198"/>
      <c r="C27" s="130"/>
      <c r="D27" s="131"/>
      <c r="E27" s="156">
        <f t="shared" si="4"/>
        <v>0</v>
      </c>
      <c r="F27" s="130"/>
      <c r="G27" s="131"/>
      <c r="H27" s="166">
        <f t="shared" si="0"/>
        <v>0</v>
      </c>
      <c r="I27" s="199"/>
      <c r="J27" s="131"/>
      <c r="K27" s="156">
        <f t="shared" si="1"/>
        <v>0</v>
      </c>
      <c r="L27" s="130"/>
      <c r="M27" s="131"/>
      <c r="N27" s="166">
        <f t="shared" si="2"/>
        <v>0</v>
      </c>
      <c r="O27" s="230">
        <f t="shared" si="3"/>
        <v>0</v>
      </c>
      <c r="P27" s="231">
        <f>O27*Lookup!$C$10</f>
        <v>0</v>
      </c>
    </row>
    <row r="28" spans="2:16">
      <c r="B28" s="198"/>
      <c r="C28" s="130"/>
      <c r="D28" s="131"/>
      <c r="E28" s="156">
        <f t="shared" si="4"/>
        <v>0</v>
      </c>
      <c r="F28" s="130"/>
      <c r="G28" s="131"/>
      <c r="H28" s="166">
        <f t="shared" si="0"/>
        <v>0</v>
      </c>
      <c r="I28" s="199"/>
      <c r="J28" s="131"/>
      <c r="K28" s="156">
        <f t="shared" si="1"/>
        <v>0</v>
      </c>
      <c r="L28" s="130"/>
      <c r="M28" s="131"/>
      <c r="N28" s="166">
        <f t="shared" si="2"/>
        <v>0</v>
      </c>
      <c r="O28" s="230">
        <f t="shared" si="3"/>
        <v>0</v>
      </c>
      <c r="P28" s="231">
        <f>O28*Lookup!$C$10</f>
        <v>0</v>
      </c>
    </row>
    <row r="29" spans="2:16">
      <c r="B29" s="198"/>
      <c r="C29" s="130"/>
      <c r="D29" s="131"/>
      <c r="E29" s="156">
        <f t="shared" si="4"/>
        <v>0</v>
      </c>
      <c r="F29" s="130"/>
      <c r="G29" s="131"/>
      <c r="H29" s="166">
        <f t="shared" si="0"/>
        <v>0</v>
      </c>
      <c r="I29" s="199"/>
      <c r="J29" s="131"/>
      <c r="K29" s="156">
        <f t="shared" si="1"/>
        <v>0</v>
      </c>
      <c r="L29" s="130"/>
      <c r="M29" s="131"/>
      <c r="N29" s="166">
        <f t="shared" si="2"/>
        <v>0</v>
      </c>
      <c r="O29" s="230">
        <f t="shared" si="3"/>
        <v>0</v>
      </c>
      <c r="P29" s="231">
        <f>O29*Lookup!$C$10</f>
        <v>0</v>
      </c>
    </row>
    <row r="30" spans="2:16">
      <c r="B30" s="198"/>
      <c r="C30" s="130"/>
      <c r="D30" s="131"/>
      <c r="E30" s="156">
        <f t="shared" si="4"/>
        <v>0</v>
      </c>
      <c r="F30" s="130"/>
      <c r="G30" s="131"/>
      <c r="H30" s="166">
        <f t="shared" si="0"/>
        <v>0</v>
      </c>
      <c r="I30" s="199"/>
      <c r="J30" s="131"/>
      <c r="K30" s="156">
        <f t="shared" si="1"/>
        <v>0</v>
      </c>
      <c r="L30" s="130"/>
      <c r="M30" s="131"/>
      <c r="N30" s="166">
        <f t="shared" si="2"/>
        <v>0</v>
      </c>
      <c r="O30" s="230">
        <f t="shared" si="3"/>
        <v>0</v>
      </c>
      <c r="P30" s="231">
        <f>O30*Lookup!$C$10</f>
        <v>0</v>
      </c>
    </row>
    <row r="31" spans="2:16">
      <c r="B31" s="198"/>
      <c r="C31" s="130"/>
      <c r="D31" s="131"/>
      <c r="E31" s="156">
        <f t="shared" si="4"/>
        <v>0</v>
      </c>
      <c r="F31" s="130"/>
      <c r="G31" s="131"/>
      <c r="H31" s="166">
        <f t="shared" si="0"/>
        <v>0</v>
      </c>
      <c r="I31" s="199"/>
      <c r="J31" s="131"/>
      <c r="K31" s="156">
        <f t="shared" si="1"/>
        <v>0</v>
      </c>
      <c r="L31" s="130"/>
      <c r="M31" s="131"/>
      <c r="N31" s="166">
        <f t="shared" si="2"/>
        <v>0</v>
      </c>
      <c r="O31" s="230">
        <f t="shared" si="3"/>
        <v>0</v>
      </c>
      <c r="P31" s="231">
        <f>O31*Lookup!$C$10</f>
        <v>0</v>
      </c>
    </row>
    <row r="32" spans="2:16">
      <c r="B32" s="198"/>
      <c r="C32" s="130"/>
      <c r="D32" s="131"/>
      <c r="E32" s="156">
        <f t="shared" si="4"/>
        <v>0</v>
      </c>
      <c r="F32" s="130"/>
      <c r="G32" s="131"/>
      <c r="H32" s="166">
        <f t="shared" si="0"/>
        <v>0</v>
      </c>
      <c r="I32" s="199"/>
      <c r="J32" s="131"/>
      <c r="K32" s="156">
        <f t="shared" si="1"/>
        <v>0</v>
      </c>
      <c r="L32" s="130"/>
      <c r="M32" s="131"/>
      <c r="N32" s="166">
        <f t="shared" si="2"/>
        <v>0</v>
      </c>
      <c r="O32" s="230">
        <f t="shared" si="3"/>
        <v>0</v>
      </c>
      <c r="P32" s="231">
        <f>O32*Lookup!$C$10</f>
        <v>0</v>
      </c>
    </row>
    <row r="33" spans="2:16">
      <c r="B33" s="198"/>
      <c r="C33" s="130"/>
      <c r="D33" s="131"/>
      <c r="E33" s="156">
        <f t="shared" si="4"/>
        <v>0</v>
      </c>
      <c r="F33" s="130"/>
      <c r="G33" s="131"/>
      <c r="H33" s="166">
        <f t="shared" si="0"/>
        <v>0</v>
      </c>
      <c r="I33" s="199"/>
      <c r="J33" s="131"/>
      <c r="K33" s="156">
        <f t="shared" si="1"/>
        <v>0</v>
      </c>
      <c r="L33" s="130"/>
      <c r="M33" s="131"/>
      <c r="N33" s="166">
        <f t="shared" si="2"/>
        <v>0</v>
      </c>
      <c r="O33" s="230">
        <f t="shared" si="3"/>
        <v>0</v>
      </c>
      <c r="P33" s="231">
        <f>O33*Lookup!$C$10</f>
        <v>0</v>
      </c>
    </row>
    <row r="34" spans="2:16">
      <c r="B34" s="198"/>
      <c r="C34" s="130"/>
      <c r="D34" s="131"/>
      <c r="E34" s="156">
        <f t="shared" si="4"/>
        <v>0</v>
      </c>
      <c r="F34" s="130"/>
      <c r="G34" s="131"/>
      <c r="H34" s="166">
        <f t="shared" si="0"/>
        <v>0</v>
      </c>
      <c r="I34" s="199"/>
      <c r="J34" s="131"/>
      <c r="K34" s="156">
        <f t="shared" si="1"/>
        <v>0</v>
      </c>
      <c r="L34" s="130"/>
      <c r="M34" s="131"/>
      <c r="N34" s="166">
        <f t="shared" si="2"/>
        <v>0</v>
      </c>
      <c r="O34" s="230">
        <f t="shared" si="3"/>
        <v>0</v>
      </c>
      <c r="P34" s="231">
        <f>O34*Lookup!$C$10</f>
        <v>0</v>
      </c>
    </row>
    <row r="35" spans="2:16">
      <c r="B35" s="198"/>
      <c r="C35" s="130"/>
      <c r="D35" s="131"/>
      <c r="E35" s="156">
        <f t="shared" si="4"/>
        <v>0</v>
      </c>
      <c r="F35" s="130"/>
      <c r="G35" s="131"/>
      <c r="H35" s="166">
        <f t="shared" si="0"/>
        <v>0</v>
      </c>
      <c r="I35" s="199"/>
      <c r="J35" s="131"/>
      <c r="K35" s="156">
        <f t="shared" si="1"/>
        <v>0</v>
      </c>
      <c r="L35" s="130"/>
      <c r="M35" s="131"/>
      <c r="N35" s="166">
        <f t="shared" si="2"/>
        <v>0</v>
      </c>
      <c r="O35" s="230">
        <f t="shared" si="3"/>
        <v>0</v>
      </c>
      <c r="P35" s="231">
        <f>O35*Lookup!$C$10</f>
        <v>0</v>
      </c>
    </row>
    <row r="36" spans="2:16">
      <c r="B36" s="198"/>
      <c r="C36" s="130"/>
      <c r="D36" s="131"/>
      <c r="E36" s="156">
        <f t="shared" si="4"/>
        <v>0</v>
      </c>
      <c r="F36" s="130"/>
      <c r="G36" s="131"/>
      <c r="H36" s="166">
        <f t="shared" si="0"/>
        <v>0</v>
      </c>
      <c r="I36" s="199"/>
      <c r="J36" s="131"/>
      <c r="K36" s="156">
        <f t="shared" si="1"/>
        <v>0</v>
      </c>
      <c r="L36" s="130"/>
      <c r="M36" s="131"/>
      <c r="N36" s="166">
        <f t="shared" si="2"/>
        <v>0</v>
      </c>
      <c r="O36" s="230">
        <f t="shared" si="3"/>
        <v>0</v>
      </c>
      <c r="P36" s="231">
        <f>O36*Lookup!$C$10</f>
        <v>0</v>
      </c>
    </row>
    <row r="37" spans="2:16">
      <c r="B37" s="198"/>
      <c r="C37" s="130"/>
      <c r="D37" s="131"/>
      <c r="E37" s="156">
        <f t="shared" si="4"/>
        <v>0</v>
      </c>
      <c r="F37" s="130"/>
      <c r="G37" s="131"/>
      <c r="H37" s="166">
        <f t="shared" si="0"/>
        <v>0</v>
      </c>
      <c r="I37" s="199"/>
      <c r="J37" s="131"/>
      <c r="K37" s="156">
        <f t="shared" si="1"/>
        <v>0</v>
      </c>
      <c r="L37" s="130"/>
      <c r="M37" s="131"/>
      <c r="N37" s="166">
        <f t="shared" si="2"/>
        <v>0</v>
      </c>
      <c r="O37" s="230">
        <f t="shared" si="3"/>
        <v>0</v>
      </c>
      <c r="P37" s="231">
        <f>O37*Lookup!$C$10</f>
        <v>0</v>
      </c>
    </row>
    <row r="38" spans="2:16">
      <c r="B38" s="198"/>
      <c r="C38" s="130"/>
      <c r="D38" s="131"/>
      <c r="E38" s="156">
        <f t="shared" si="4"/>
        <v>0</v>
      </c>
      <c r="F38" s="130"/>
      <c r="G38" s="131"/>
      <c r="H38" s="166">
        <f t="shared" si="0"/>
        <v>0</v>
      </c>
      <c r="I38" s="199"/>
      <c r="J38" s="131"/>
      <c r="K38" s="156">
        <f t="shared" si="1"/>
        <v>0</v>
      </c>
      <c r="L38" s="130"/>
      <c r="M38" s="131"/>
      <c r="N38" s="166">
        <f t="shared" si="2"/>
        <v>0</v>
      </c>
      <c r="O38" s="230">
        <f t="shared" si="3"/>
        <v>0</v>
      </c>
      <c r="P38" s="231">
        <f>O38*Lookup!$C$10</f>
        <v>0</v>
      </c>
    </row>
    <row r="39" spans="2:16">
      <c r="B39" s="198"/>
      <c r="C39" s="130"/>
      <c r="D39" s="131"/>
      <c r="E39" s="156">
        <f t="shared" si="4"/>
        <v>0</v>
      </c>
      <c r="F39" s="130"/>
      <c r="G39" s="131"/>
      <c r="H39" s="166">
        <f t="shared" si="0"/>
        <v>0</v>
      </c>
      <c r="I39" s="199"/>
      <c r="J39" s="131"/>
      <c r="K39" s="156">
        <f t="shared" si="1"/>
        <v>0</v>
      </c>
      <c r="L39" s="130"/>
      <c r="M39" s="131"/>
      <c r="N39" s="166">
        <f t="shared" si="2"/>
        <v>0</v>
      </c>
      <c r="O39" s="230">
        <f t="shared" si="3"/>
        <v>0</v>
      </c>
      <c r="P39" s="231">
        <f>O39*Lookup!$C$10</f>
        <v>0</v>
      </c>
    </row>
    <row r="40" spans="2:16">
      <c r="B40" s="198"/>
      <c r="C40" s="130"/>
      <c r="D40" s="131"/>
      <c r="E40" s="156">
        <f t="shared" si="4"/>
        <v>0</v>
      </c>
      <c r="F40" s="130"/>
      <c r="G40" s="131"/>
      <c r="H40" s="166">
        <f t="shared" si="0"/>
        <v>0</v>
      </c>
      <c r="I40" s="199"/>
      <c r="J40" s="131"/>
      <c r="K40" s="156">
        <f t="shared" si="1"/>
        <v>0</v>
      </c>
      <c r="L40" s="130"/>
      <c r="M40" s="131"/>
      <c r="N40" s="166">
        <f t="shared" si="2"/>
        <v>0</v>
      </c>
      <c r="O40" s="230">
        <f t="shared" si="3"/>
        <v>0</v>
      </c>
      <c r="P40" s="231">
        <f>O40*Lookup!$C$10</f>
        <v>0</v>
      </c>
    </row>
    <row r="41" spans="2:16">
      <c r="B41" s="198"/>
      <c r="C41" s="130"/>
      <c r="D41" s="131"/>
      <c r="E41" s="156">
        <f t="shared" si="4"/>
        <v>0</v>
      </c>
      <c r="F41" s="130"/>
      <c r="G41" s="131"/>
      <c r="H41" s="166">
        <f t="shared" si="0"/>
        <v>0</v>
      </c>
      <c r="I41" s="199"/>
      <c r="J41" s="131"/>
      <c r="K41" s="156">
        <f t="shared" si="1"/>
        <v>0</v>
      </c>
      <c r="L41" s="130"/>
      <c r="M41" s="131"/>
      <c r="N41" s="166">
        <f t="shared" si="2"/>
        <v>0</v>
      </c>
      <c r="O41" s="230">
        <f t="shared" si="3"/>
        <v>0</v>
      </c>
      <c r="P41" s="231">
        <f>O41*Lookup!$C$10</f>
        <v>0</v>
      </c>
    </row>
    <row r="42" spans="2:16">
      <c r="B42" s="198"/>
      <c r="C42" s="130"/>
      <c r="D42" s="131"/>
      <c r="E42" s="156">
        <f t="shared" si="4"/>
        <v>0</v>
      </c>
      <c r="F42" s="130"/>
      <c r="G42" s="131"/>
      <c r="H42" s="166">
        <f t="shared" si="0"/>
        <v>0</v>
      </c>
      <c r="I42" s="199"/>
      <c r="J42" s="131"/>
      <c r="K42" s="156">
        <f t="shared" si="1"/>
        <v>0</v>
      </c>
      <c r="L42" s="130"/>
      <c r="M42" s="131"/>
      <c r="N42" s="166">
        <f t="shared" si="2"/>
        <v>0</v>
      </c>
      <c r="O42" s="230">
        <f t="shared" si="3"/>
        <v>0</v>
      </c>
      <c r="P42" s="231">
        <f>O42*Lookup!$C$10</f>
        <v>0</v>
      </c>
    </row>
    <row r="43" spans="2:16">
      <c r="B43" s="198"/>
      <c r="C43" s="130"/>
      <c r="D43" s="131"/>
      <c r="E43" s="156">
        <f t="shared" si="4"/>
        <v>0</v>
      </c>
      <c r="F43" s="130"/>
      <c r="G43" s="131"/>
      <c r="H43" s="166">
        <f t="shared" si="0"/>
        <v>0</v>
      </c>
      <c r="I43" s="199"/>
      <c r="J43" s="131"/>
      <c r="K43" s="156">
        <f t="shared" si="1"/>
        <v>0</v>
      </c>
      <c r="L43" s="130"/>
      <c r="M43" s="131"/>
      <c r="N43" s="166">
        <f t="shared" si="2"/>
        <v>0</v>
      </c>
      <c r="O43" s="230">
        <f t="shared" si="3"/>
        <v>0</v>
      </c>
      <c r="P43" s="231">
        <f>O43*Lookup!$C$10</f>
        <v>0</v>
      </c>
    </row>
    <row r="44" spans="2:16">
      <c r="B44" s="198"/>
      <c r="C44" s="130"/>
      <c r="D44" s="131"/>
      <c r="E44" s="156">
        <f t="shared" si="4"/>
        <v>0</v>
      </c>
      <c r="F44" s="130"/>
      <c r="G44" s="131"/>
      <c r="H44" s="166">
        <f t="shared" si="0"/>
        <v>0</v>
      </c>
      <c r="I44" s="199"/>
      <c r="J44" s="131"/>
      <c r="K44" s="156">
        <f t="shared" si="1"/>
        <v>0</v>
      </c>
      <c r="L44" s="130"/>
      <c r="M44" s="131"/>
      <c r="N44" s="166">
        <f t="shared" si="2"/>
        <v>0</v>
      </c>
      <c r="O44" s="230">
        <f t="shared" si="3"/>
        <v>0</v>
      </c>
      <c r="P44" s="231">
        <f>O44*Lookup!$C$10</f>
        <v>0</v>
      </c>
    </row>
    <row r="45" spans="2:16">
      <c r="B45" s="198"/>
      <c r="C45" s="130"/>
      <c r="D45" s="131"/>
      <c r="E45" s="156">
        <f t="shared" si="4"/>
        <v>0</v>
      </c>
      <c r="F45" s="130"/>
      <c r="G45" s="131"/>
      <c r="H45" s="166">
        <f t="shared" si="0"/>
        <v>0</v>
      </c>
      <c r="I45" s="199"/>
      <c r="J45" s="131"/>
      <c r="K45" s="156">
        <f t="shared" si="1"/>
        <v>0</v>
      </c>
      <c r="L45" s="130"/>
      <c r="M45" s="131"/>
      <c r="N45" s="166">
        <f t="shared" si="2"/>
        <v>0</v>
      </c>
      <c r="O45" s="230">
        <f t="shared" si="3"/>
        <v>0</v>
      </c>
      <c r="P45" s="231">
        <f>O45*Lookup!$C$10</f>
        <v>0</v>
      </c>
    </row>
    <row r="46" spans="2:16">
      <c r="B46" s="198"/>
      <c r="C46" s="130"/>
      <c r="D46" s="131"/>
      <c r="E46" s="156">
        <f t="shared" si="4"/>
        <v>0</v>
      </c>
      <c r="F46" s="130"/>
      <c r="G46" s="131"/>
      <c r="H46" s="166">
        <f t="shared" si="0"/>
        <v>0</v>
      </c>
      <c r="I46" s="199"/>
      <c r="J46" s="131"/>
      <c r="K46" s="156">
        <f t="shared" si="1"/>
        <v>0</v>
      </c>
      <c r="L46" s="130"/>
      <c r="M46" s="131"/>
      <c r="N46" s="166">
        <f t="shared" si="2"/>
        <v>0</v>
      </c>
      <c r="O46" s="230">
        <f t="shared" si="3"/>
        <v>0</v>
      </c>
      <c r="P46" s="231">
        <f>O46*Lookup!$C$10</f>
        <v>0</v>
      </c>
    </row>
    <row r="47" spans="2:16">
      <c r="B47" s="198"/>
      <c r="C47" s="130"/>
      <c r="D47" s="131"/>
      <c r="E47" s="156">
        <f t="shared" si="4"/>
        <v>0</v>
      </c>
      <c r="F47" s="130"/>
      <c r="G47" s="131"/>
      <c r="H47" s="166">
        <f t="shared" si="0"/>
        <v>0</v>
      </c>
      <c r="I47" s="199"/>
      <c r="J47" s="131"/>
      <c r="K47" s="156">
        <f t="shared" si="1"/>
        <v>0</v>
      </c>
      <c r="L47" s="130"/>
      <c r="M47" s="131"/>
      <c r="N47" s="166">
        <f t="shared" si="2"/>
        <v>0</v>
      </c>
      <c r="O47" s="230">
        <f t="shared" si="3"/>
        <v>0</v>
      </c>
      <c r="P47" s="231">
        <f>O47*Lookup!$C$10</f>
        <v>0</v>
      </c>
    </row>
    <row r="48" spans="2:16">
      <c r="B48" s="198"/>
      <c r="C48" s="130"/>
      <c r="D48" s="131"/>
      <c r="E48" s="156">
        <f t="shared" si="4"/>
        <v>0</v>
      </c>
      <c r="F48" s="130"/>
      <c r="G48" s="131"/>
      <c r="H48" s="166">
        <f t="shared" si="0"/>
        <v>0</v>
      </c>
      <c r="I48" s="199"/>
      <c r="J48" s="131"/>
      <c r="K48" s="156">
        <f t="shared" si="1"/>
        <v>0</v>
      </c>
      <c r="L48" s="130"/>
      <c r="M48" s="131"/>
      <c r="N48" s="166">
        <f t="shared" si="2"/>
        <v>0</v>
      </c>
      <c r="O48" s="230">
        <f t="shared" si="3"/>
        <v>0</v>
      </c>
      <c r="P48" s="231">
        <f>O48*Lookup!$C$10</f>
        <v>0</v>
      </c>
    </row>
    <row r="49" spans="2:16">
      <c r="B49" s="198"/>
      <c r="C49" s="130"/>
      <c r="D49" s="131"/>
      <c r="E49" s="156">
        <f t="shared" si="4"/>
        <v>0</v>
      </c>
      <c r="F49" s="130"/>
      <c r="G49" s="131"/>
      <c r="H49" s="166">
        <f t="shared" si="0"/>
        <v>0</v>
      </c>
      <c r="I49" s="199"/>
      <c r="J49" s="131"/>
      <c r="K49" s="156">
        <f t="shared" si="1"/>
        <v>0</v>
      </c>
      <c r="L49" s="130"/>
      <c r="M49" s="131"/>
      <c r="N49" s="166">
        <f t="shared" si="2"/>
        <v>0</v>
      </c>
      <c r="O49" s="230">
        <f t="shared" si="3"/>
        <v>0</v>
      </c>
      <c r="P49" s="231">
        <f>O49*Lookup!$C$10</f>
        <v>0</v>
      </c>
    </row>
    <row r="50" spans="2:16">
      <c r="B50" s="198"/>
      <c r="C50" s="130"/>
      <c r="D50" s="131"/>
      <c r="E50" s="156">
        <f t="shared" si="4"/>
        <v>0</v>
      </c>
      <c r="F50" s="130"/>
      <c r="G50" s="131"/>
      <c r="H50" s="166">
        <f t="shared" si="0"/>
        <v>0</v>
      </c>
      <c r="I50" s="199"/>
      <c r="J50" s="131"/>
      <c r="K50" s="156">
        <f t="shared" si="1"/>
        <v>0</v>
      </c>
      <c r="L50" s="130"/>
      <c r="M50" s="131"/>
      <c r="N50" s="166">
        <f t="shared" si="2"/>
        <v>0</v>
      </c>
      <c r="O50" s="230">
        <f t="shared" si="3"/>
        <v>0</v>
      </c>
      <c r="P50" s="231">
        <f>O50*Lookup!$C$10</f>
        <v>0</v>
      </c>
    </row>
    <row r="51" spans="2:16">
      <c r="B51" s="198"/>
      <c r="C51" s="130"/>
      <c r="D51" s="131"/>
      <c r="E51" s="156">
        <f t="shared" si="4"/>
        <v>0</v>
      </c>
      <c r="F51" s="130"/>
      <c r="G51" s="131"/>
      <c r="H51" s="166">
        <f t="shared" si="0"/>
        <v>0</v>
      </c>
      <c r="I51" s="199"/>
      <c r="J51" s="131"/>
      <c r="K51" s="156">
        <f t="shared" si="1"/>
        <v>0</v>
      </c>
      <c r="L51" s="130"/>
      <c r="M51" s="131"/>
      <c r="N51" s="166">
        <f t="shared" si="2"/>
        <v>0</v>
      </c>
      <c r="O51" s="230">
        <f t="shared" si="3"/>
        <v>0</v>
      </c>
      <c r="P51" s="231">
        <f>O51*Lookup!$C$10</f>
        <v>0</v>
      </c>
    </row>
    <row r="52" spans="2:16">
      <c r="B52" s="198"/>
      <c r="C52" s="130"/>
      <c r="D52" s="131"/>
      <c r="E52" s="156">
        <f t="shared" si="4"/>
        <v>0</v>
      </c>
      <c r="F52" s="130"/>
      <c r="G52" s="131"/>
      <c r="H52" s="166">
        <f t="shared" si="0"/>
        <v>0</v>
      </c>
      <c r="I52" s="199"/>
      <c r="J52" s="131"/>
      <c r="K52" s="156">
        <f t="shared" si="1"/>
        <v>0</v>
      </c>
      <c r="L52" s="130"/>
      <c r="M52" s="131"/>
      <c r="N52" s="166">
        <f t="shared" si="2"/>
        <v>0</v>
      </c>
      <c r="O52" s="230">
        <f t="shared" si="3"/>
        <v>0</v>
      </c>
      <c r="P52" s="231">
        <f>O52*Lookup!$C$10</f>
        <v>0</v>
      </c>
    </row>
    <row r="53" spans="2:16">
      <c r="B53" s="198"/>
      <c r="C53" s="130"/>
      <c r="D53" s="131"/>
      <c r="E53" s="156">
        <f t="shared" si="4"/>
        <v>0</v>
      </c>
      <c r="F53" s="130"/>
      <c r="G53" s="131"/>
      <c r="H53" s="166">
        <f t="shared" si="0"/>
        <v>0</v>
      </c>
      <c r="I53" s="199"/>
      <c r="J53" s="131"/>
      <c r="K53" s="156">
        <f t="shared" si="1"/>
        <v>0</v>
      </c>
      <c r="L53" s="130"/>
      <c r="M53" s="131"/>
      <c r="N53" s="166">
        <f t="shared" si="2"/>
        <v>0</v>
      </c>
      <c r="O53" s="230">
        <f t="shared" si="3"/>
        <v>0</v>
      </c>
      <c r="P53" s="231">
        <f>O53*Lookup!$C$10</f>
        <v>0</v>
      </c>
    </row>
    <row r="54" spans="2:16">
      <c r="B54" s="198"/>
      <c r="C54" s="130"/>
      <c r="D54" s="131"/>
      <c r="E54" s="156">
        <f t="shared" si="4"/>
        <v>0</v>
      </c>
      <c r="F54" s="130"/>
      <c r="G54" s="131"/>
      <c r="H54" s="166">
        <f t="shared" si="0"/>
        <v>0</v>
      </c>
      <c r="I54" s="199"/>
      <c r="J54" s="131"/>
      <c r="K54" s="156">
        <f t="shared" si="1"/>
        <v>0</v>
      </c>
      <c r="L54" s="130"/>
      <c r="M54" s="131"/>
      <c r="N54" s="166">
        <f t="shared" si="2"/>
        <v>0</v>
      </c>
      <c r="O54" s="230">
        <f t="shared" si="3"/>
        <v>0</v>
      </c>
      <c r="P54" s="231">
        <f>O54*Lookup!$C$10</f>
        <v>0</v>
      </c>
    </row>
    <row r="55" spans="2:16">
      <c r="B55" s="198"/>
      <c r="C55" s="130"/>
      <c r="D55" s="131"/>
      <c r="E55" s="156">
        <f t="shared" si="4"/>
        <v>0</v>
      </c>
      <c r="F55" s="130"/>
      <c r="G55" s="131"/>
      <c r="H55" s="166">
        <f t="shared" si="0"/>
        <v>0</v>
      </c>
      <c r="I55" s="199"/>
      <c r="J55" s="131"/>
      <c r="K55" s="156">
        <f t="shared" si="1"/>
        <v>0</v>
      </c>
      <c r="L55" s="130"/>
      <c r="M55" s="131"/>
      <c r="N55" s="166">
        <f t="shared" si="2"/>
        <v>0</v>
      </c>
      <c r="O55" s="230">
        <f t="shared" si="3"/>
        <v>0</v>
      </c>
      <c r="P55" s="231">
        <f>O55*Lookup!$C$10</f>
        <v>0</v>
      </c>
    </row>
    <row r="56" spans="2:16">
      <c r="B56" s="198"/>
      <c r="C56" s="130"/>
      <c r="D56" s="131"/>
      <c r="E56" s="156">
        <f t="shared" si="4"/>
        <v>0</v>
      </c>
      <c r="F56" s="130"/>
      <c r="G56" s="131"/>
      <c r="H56" s="166">
        <f t="shared" si="0"/>
        <v>0</v>
      </c>
      <c r="I56" s="199"/>
      <c r="J56" s="131"/>
      <c r="K56" s="156">
        <f t="shared" si="1"/>
        <v>0</v>
      </c>
      <c r="L56" s="130"/>
      <c r="M56" s="131"/>
      <c r="N56" s="166">
        <f t="shared" si="2"/>
        <v>0</v>
      </c>
      <c r="O56" s="230">
        <f t="shared" si="3"/>
        <v>0</v>
      </c>
      <c r="P56" s="231">
        <f>O56*Lookup!$C$10</f>
        <v>0</v>
      </c>
    </row>
    <row r="57" spans="2:16">
      <c r="B57" s="198"/>
      <c r="C57" s="130"/>
      <c r="D57" s="131"/>
      <c r="E57" s="156">
        <f t="shared" si="4"/>
        <v>0</v>
      </c>
      <c r="F57" s="130"/>
      <c r="G57" s="131"/>
      <c r="H57" s="166">
        <f t="shared" si="0"/>
        <v>0</v>
      </c>
      <c r="I57" s="199"/>
      <c r="J57" s="131"/>
      <c r="K57" s="156">
        <f t="shared" si="1"/>
        <v>0</v>
      </c>
      <c r="L57" s="130"/>
      <c r="M57" s="131"/>
      <c r="N57" s="166">
        <f t="shared" si="2"/>
        <v>0</v>
      </c>
      <c r="O57" s="230">
        <f t="shared" si="3"/>
        <v>0</v>
      </c>
      <c r="P57" s="231">
        <f>O57*Lookup!$C$10</f>
        <v>0</v>
      </c>
    </row>
    <row r="58" spans="2:16">
      <c r="B58" s="198"/>
      <c r="C58" s="130"/>
      <c r="D58" s="131"/>
      <c r="E58" s="156">
        <f t="shared" si="4"/>
        <v>0</v>
      </c>
      <c r="F58" s="130"/>
      <c r="G58" s="131"/>
      <c r="H58" s="166">
        <f t="shared" si="0"/>
        <v>0</v>
      </c>
      <c r="I58" s="199"/>
      <c r="J58" s="131"/>
      <c r="K58" s="156">
        <f t="shared" si="1"/>
        <v>0</v>
      </c>
      <c r="L58" s="130"/>
      <c r="M58" s="131"/>
      <c r="N58" s="166">
        <f t="shared" si="2"/>
        <v>0</v>
      </c>
      <c r="O58" s="230">
        <f t="shared" si="3"/>
        <v>0</v>
      </c>
      <c r="P58" s="231">
        <f>O58*Lookup!$C$10</f>
        <v>0</v>
      </c>
    </row>
    <row r="59" spans="2:16">
      <c r="B59" s="198"/>
      <c r="C59" s="130"/>
      <c r="D59" s="131"/>
      <c r="E59" s="156">
        <f t="shared" si="4"/>
        <v>0</v>
      </c>
      <c r="F59" s="130"/>
      <c r="G59" s="131"/>
      <c r="H59" s="166">
        <f t="shared" si="0"/>
        <v>0</v>
      </c>
      <c r="I59" s="199"/>
      <c r="J59" s="131"/>
      <c r="K59" s="156">
        <f t="shared" si="1"/>
        <v>0</v>
      </c>
      <c r="L59" s="130"/>
      <c r="M59" s="131"/>
      <c r="N59" s="166">
        <f t="shared" si="2"/>
        <v>0</v>
      </c>
      <c r="O59" s="230">
        <f t="shared" si="3"/>
        <v>0</v>
      </c>
      <c r="P59" s="231">
        <f>O59*Lookup!$C$10</f>
        <v>0</v>
      </c>
    </row>
    <row r="60" spans="2:16">
      <c r="B60" s="198"/>
      <c r="C60" s="130"/>
      <c r="D60" s="131"/>
      <c r="E60" s="156">
        <f t="shared" si="4"/>
        <v>0</v>
      </c>
      <c r="F60" s="130"/>
      <c r="G60" s="131"/>
      <c r="H60" s="166">
        <f t="shared" si="0"/>
        <v>0</v>
      </c>
      <c r="I60" s="199"/>
      <c r="J60" s="131"/>
      <c r="K60" s="156">
        <f t="shared" si="1"/>
        <v>0</v>
      </c>
      <c r="L60" s="130"/>
      <c r="M60" s="131"/>
      <c r="N60" s="166">
        <f t="shared" si="2"/>
        <v>0</v>
      </c>
      <c r="O60" s="230">
        <f t="shared" si="3"/>
        <v>0</v>
      </c>
      <c r="P60" s="231">
        <f>O60*Lookup!$C$10</f>
        <v>0</v>
      </c>
    </row>
    <row r="61" spans="2:16">
      <c r="B61" s="198"/>
      <c r="C61" s="130"/>
      <c r="D61" s="131"/>
      <c r="E61" s="156">
        <f t="shared" si="4"/>
        <v>0</v>
      </c>
      <c r="F61" s="130"/>
      <c r="G61" s="131"/>
      <c r="H61" s="166">
        <f t="shared" si="0"/>
        <v>0</v>
      </c>
      <c r="I61" s="199"/>
      <c r="J61" s="131"/>
      <c r="K61" s="156">
        <f t="shared" si="1"/>
        <v>0</v>
      </c>
      <c r="L61" s="130"/>
      <c r="M61" s="131"/>
      <c r="N61" s="166">
        <f t="shared" si="2"/>
        <v>0</v>
      </c>
      <c r="O61" s="230">
        <f t="shared" si="3"/>
        <v>0</v>
      </c>
      <c r="P61" s="231">
        <f>O61*Lookup!$C$10</f>
        <v>0</v>
      </c>
    </row>
    <row r="62" spans="2:16">
      <c r="B62" s="198"/>
      <c r="C62" s="130"/>
      <c r="D62" s="131"/>
      <c r="E62" s="156">
        <f t="shared" si="4"/>
        <v>0</v>
      </c>
      <c r="F62" s="130"/>
      <c r="G62" s="131"/>
      <c r="H62" s="166">
        <f t="shared" si="0"/>
        <v>0</v>
      </c>
      <c r="I62" s="199"/>
      <c r="J62" s="131"/>
      <c r="K62" s="156">
        <f t="shared" si="1"/>
        <v>0</v>
      </c>
      <c r="L62" s="130"/>
      <c r="M62" s="131"/>
      <c r="N62" s="166">
        <f t="shared" si="2"/>
        <v>0</v>
      </c>
      <c r="O62" s="230">
        <f t="shared" si="3"/>
        <v>0</v>
      </c>
      <c r="P62" s="231">
        <f>O62*Lookup!$C$10</f>
        <v>0</v>
      </c>
    </row>
    <row r="63" spans="2:16">
      <c r="B63" s="198"/>
      <c r="C63" s="130"/>
      <c r="D63" s="131"/>
      <c r="E63" s="156">
        <f t="shared" si="4"/>
        <v>0</v>
      </c>
      <c r="F63" s="130"/>
      <c r="G63" s="131"/>
      <c r="H63" s="166">
        <f t="shared" si="0"/>
        <v>0</v>
      </c>
      <c r="I63" s="199"/>
      <c r="J63" s="131"/>
      <c r="K63" s="156">
        <f t="shared" si="1"/>
        <v>0</v>
      </c>
      <c r="L63" s="130"/>
      <c r="M63" s="131"/>
      <c r="N63" s="166">
        <f t="shared" si="2"/>
        <v>0</v>
      </c>
      <c r="O63" s="230">
        <f t="shared" si="3"/>
        <v>0</v>
      </c>
      <c r="P63" s="231">
        <f>O63*Lookup!$C$10</f>
        <v>0</v>
      </c>
    </row>
    <row r="64" spans="2:16">
      <c r="B64" s="198"/>
      <c r="C64" s="130"/>
      <c r="D64" s="131"/>
      <c r="E64" s="156">
        <f t="shared" si="4"/>
        <v>0</v>
      </c>
      <c r="F64" s="130"/>
      <c r="G64" s="131"/>
      <c r="H64" s="166">
        <f t="shared" si="0"/>
        <v>0</v>
      </c>
      <c r="I64" s="199"/>
      <c r="J64" s="131"/>
      <c r="K64" s="156">
        <f t="shared" si="1"/>
        <v>0</v>
      </c>
      <c r="L64" s="130"/>
      <c r="M64" s="131"/>
      <c r="N64" s="166">
        <f t="shared" si="2"/>
        <v>0</v>
      </c>
      <c r="O64" s="230">
        <f t="shared" si="3"/>
        <v>0</v>
      </c>
      <c r="P64" s="231">
        <f>O64*Lookup!$C$10</f>
        <v>0</v>
      </c>
    </row>
    <row r="65" spans="2:16">
      <c r="B65" s="198"/>
      <c r="C65" s="130"/>
      <c r="D65" s="131"/>
      <c r="E65" s="156">
        <f t="shared" si="4"/>
        <v>0</v>
      </c>
      <c r="F65" s="130"/>
      <c r="G65" s="131"/>
      <c r="H65" s="166">
        <f t="shared" si="0"/>
        <v>0</v>
      </c>
      <c r="I65" s="199"/>
      <c r="J65" s="131"/>
      <c r="K65" s="156">
        <f t="shared" si="1"/>
        <v>0</v>
      </c>
      <c r="L65" s="130"/>
      <c r="M65" s="131"/>
      <c r="N65" s="166">
        <f t="shared" si="2"/>
        <v>0</v>
      </c>
      <c r="O65" s="230">
        <f t="shared" si="3"/>
        <v>0</v>
      </c>
      <c r="P65" s="231">
        <f>O65*Lookup!$C$10</f>
        <v>0</v>
      </c>
    </row>
    <row r="66" spans="2:16">
      <c r="B66" s="198"/>
      <c r="C66" s="130"/>
      <c r="D66" s="131"/>
      <c r="E66" s="156">
        <f t="shared" si="4"/>
        <v>0</v>
      </c>
      <c r="F66" s="130"/>
      <c r="G66" s="131"/>
      <c r="H66" s="166">
        <f t="shared" si="0"/>
        <v>0</v>
      </c>
      <c r="I66" s="199"/>
      <c r="J66" s="131"/>
      <c r="K66" s="156">
        <f t="shared" si="1"/>
        <v>0</v>
      </c>
      <c r="L66" s="130"/>
      <c r="M66" s="131"/>
      <c r="N66" s="166">
        <f t="shared" si="2"/>
        <v>0</v>
      </c>
      <c r="O66" s="230">
        <f t="shared" si="3"/>
        <v>0</v>
      </c>
      <c r="P66" s="231">
        <f>O66*Lookup!$C$10</f>
        <v>0</v>
      </c>
    </row>
    <row r="67" spans="2:16">
      <c r="B67" s="198"/>
      <c r="C67" s="130"/>
      <c r="D67" s="131"/>
      <c r="E67" s="156">
        <f t="shared" si="4"/>
        <v>0</v>
      </c>
      <c r="F67" s="130"/>
      <c r="G67" s="131"/>
      <c r="H67" s="166">
        <f t="shared" si="0"/>
        <v>0</v>
      </c>
      <c r="I67" s="199"/>
      <c r="J67" s="131"/>
      <c r="K67" s="156">
        <f t="shared" si="1"/>
        <v>0</v>
      </c>
      <c r="L67" s="130"/>
      <c r="M67" s="131"/>
      <c r="N67" s="166">
        <f t="shared" si="2"/>
        <v>0</v>
      </c>
      <c r="O67" s="230">
        <f t="shared" si="3"/>
        <v>0</v>
      </c>
      <c r="P67" s="231">
        <f>O67*Lookup!$C$10</f>
        <v>0</v>
      </c>
    </row>
    <row r="68" spans="2:16">
      <c r="B68" s="198"/>
      <c r="C68" s="130"/>
      <c r="D68" s="131"/>
      <c r="E68" s="156">
        <f t="shared" si="4"/>
        <v>0</v>
      </c>
      <c r="F68" s="130"/>
      <c r="G68" s="131"/>
      <c r="H68" s="166">
        <f t="shared" si="0"/>
        <v>0</v>
      </c>
      <c r="I68" s="199"/>
      <c r="J68" s="131"/>
      <c r="K68" s="156">
        <f t="shared" si="1"/>
        <v>0</v>
      </c>
      <c r="L68" s="130"/>
      <c r="M68" s="131"/>
      <c r="N68" s="166">
        <f t="shared" si="2"/>
        <v>0</v>
      </c>
      <c r="O68" s="230">
        <f t="shared" si="3"/>
        <v>0</v>
      </c>
      <c r="P68" s="231">
        <f>O68*Lookup!$C$10</f>
        <v>0</v>
      </c>
    </row>
    <row r="69" spans="2:16">
      <c r="B69" s="198"/>
      <c r="C69" s="130"/>
      <c r="D69" s="131"/>
      <c r="E69" s="156">
        <f t="shared" si="4"/>
        <v>0</v>
      </c>
      <c r="F69" s="130"/>
      <c r="G69" s="131"/>
      <c r="H69" s="166">
        <f t="shared" si="0"/>
        <v>0</v>
      </c>
      <c r="I69" s="199"/>
      <c r="J69" s="131"/>
      <c r="K69" s="156">
        <f t="shared" si="1"/>
        <v>0</v>
      </c>
      <c r="L69" s="130"/>
      <c r="M69" s="131"/>
      <c r="N69" s="166">
        <f t="shared" si="2"/>
        <v>0</v>
      </c>
      <c r="O69" s="230">
        <f t="shared" si="3"/>
        <v>0</v>
      </c>
      <c r="P69" s="231">
        <f>O69*Lookup!$C$10</f>
        <v>0</v>
      </c>
    </row>
    <row r="70" spans="2:16">
      <c r="B70" s="198"/>
      <c r="C70" s="130"/>
      <c r="D70" s="131"/>
      <c r="E70" s="156">
        <f t="shared" si="4"/>
        <v>0</v>
      </c>
      <c r="F70" s="130"/>
      <c r="G70" s="131"/>
      <c r="H70" s="166">
        <f t="shared" si="0"/>
        <v>0</v>
      </c>
      <c r="I70" s="199"/>
      <c r="J70" s="131"/>
      <c r="K70" s="156">
        <f t="shared" si="1"/>
        <v>0</v>
      </c>
      <c r="L70" s="130"/>
      <c r="M70" s="131"/>
      <c r="N70" s="166">
        <f t="shared" si="2"/>
        <v>0</v>
      </c>
      <c r="O70" s="230">
        <f t="shared" si="3"/>
        <v>0</v>
      </c>
      <c r="P70" s="231">
        <f>O70*Lookup!$C$10</f>
        <v>0</v>
      </c>
    </row>
    <row r="71" spans="2:16">
      <c r="B71" s="198"/>
      <c r="C71" s="130"/>
      <c r="D71" s="131"/>
      <c r="E71" s="156">
        <f t="shared" si="4"/>
        <v>0</v>
      </c>
      <c r="F71" s="130"/>
      <c r="G71" s="131"/>
      <c r="H71" s="166">
        <f t="shared" si="0"/>
        <v>0</v>
      </c>
      <c r="I71" s="199"/>
      <c r="J71" s="131"/>
      <c r="K71" s="156">
        <f t="shared" si="1"/>
        <v>0</v>
      </c>
      <c r="L71" s="130"/>
      <c r="M71" s="131"/>
      <c r="N71" s="166">
        <f t="shared" si="2"/>
        <v>0</v>
      </c>
      <c r="O71" s="230">
        <f t="shared" si="3"/>
        <v>0</v>
      </c>
      <c r="P71" s="231">
        <f>O71*Lookup!$C$10</f>
        <v>0</v>
      </c>
    </row>
    <row r="72" spans="2:16">
      <c r="B72" s="198"/>
      <c r="C72" s="130"/>
      <c r="D72" s="131"/>
      <c r="E72" s="156">
        <f t="shared" si="4"/>
        <v>0</v>
      </c>
      <c r="F72" s="130"/>
      <c r="G72" s="131"/>
      <c r="H72" s="166">
        <f t="shared" ref="H72:H126" si="5">(F72-G72)*13</f>
        <v>0</v>
      </c>
      <c r="I72" s="199"/>
      <c r="J72" s="131"/>
      <c r="K72" s="156">
        <f t="shared" ref="K72:K126" si="6">(I72-J72)*19</f>
        <v>0</v>
      </c>
      <c r="L72" s="130"/>
      <c r="M72" s="131"/>
      <c r="N72" s="166">
        <f t="shared" ref="N72:N126" si="7">(L72-M72)*47</f>
        <v>0</v>
      </c>
      <c r="O72" s="230">
        <f t="shared" ref="O72:O126" si="8">E72+H72+K72+N72</f>
        <v>0</v>
      </c>
      <c r="P72" s="231">
        <f>O72*Lookup!$C$10</f>
        <v>0</v>
      </c>
    </row>
    <row r="73" spans="2:16">
      <c r="B73" s="198"/>
      <c r="C73" s="130"/>
      <c r="D73" s="131"/>
      <c r="E73" s="156">
        <f t="shared" si="4"/>
        <v>0</v>
      </c>
      <c r="F73" s="130"/>
      <c r="G73" s="131"/>
      <c r="H73" s="166">
        <f t="shared" si="5"/>
        <v>0</v>
      </c>
      <c r="I73" s="199"/>
      <c r="J73" s="131"/>
      <c r="K73" s="156">
        <f t="shared" si="6"/>
        <v>0</v>
      </c>
      <c r="L73" s="130"/>
      <c r="M73" s="131"/>
      <c r="N73" s="166">
        <f t="shared" si="7"/>
        <v>0</v>
      </c>
      <c r="O73" s="230">
        <f t="shared" si="8"/>
        <v>0</v>
      </c>
      <c r="P73" s="231">
        <f>O73*Lookup!$C$10</f>
        <v>0</v>
      </c>
    </row>
    <row r="74" spans="2:16">
      <c r="B74" s="198"/>
      <c r="C74" s="130"/>
      <c r="D74" s="131"/>
      <c r="E74" s="156">
        <f t="shared" ref="E74:E126" si="9">(D74-C74)*6</f>
        <v>0</v>
      </c>
      <c r="F74" s="130"/>
      <c r="G74" s="131"/>
      <c r="H74" s="166">
        <f t="shared" si="5"/>
        <v>0</v>
      </c>
      <c r="I74" s="199"/>
      <c r="J74" s="131"/>
      <c r="K74" s="156">
        <f t="shared" si="6"/>
        <v>0</v>
      </c>
      <c r="L74" s="130"/>
      <c r="M74" s="131"/>
      <c r="N74" s="166">
        <f t="shared" si="7"/>
        <v>0</v>
      </c>
      <c r="O74" s="230">
        <f t="shared" si="8"/>
        <v>0</v>
      </c>
      <c r="P74" s="231">
        <f>O74*Lookup!$C$10</f>
        <v>0</v>
      </c>
    </row>
    <row r="75" spans="2:16">
      <c r="B75" s="198"/>
      <c r="C75" s="130"/>
      <c r="D75" s="131"/>
      <c r="E75" s="156">
        <f t="shared" si="9"/>
        <v>0</v>
      </c>
      <c r="F75" s="130"/>
      <c r="G75" s="131"/>
      <c r="H75" s="166">
        <f t="shared" si="5"/>
        <v>0</v>
      </c>
      <c r="I75" s="199"/>
      <c r="J75" s="131"/>
      <c r="K75" s="156">
        <f t="shared" si="6"/>
        <v>0</v>
      </c>
      <c r="L75" s="130"/>
      <c r="M75" s="131"/>
      <c r="N75" s="166">
        <f t="shared" si="7"/>
        <v>0</v>
      </c>
      <c r="O75" s="230">
        <f t="shared" si="8"/>
        <v>0</v>
      </c>
      <c r="P75" s="231">
        <f>O75*Lookup!$C$10</f>
        <v>0</v>
      </c>
    </row>
    <row r="76" spans="2:16">
      <c r="B76" s="198"/>
      <c r="C76" s="130"/>
      <c r="D76" s="131"/>
      <c r="E76" s="156">
        <f t="shared" si="9"/>
        <v>0</v>
      </c>
      <c r="F76" s="130"/>
      <c r="G76" s="131"/>
      <c r="H76" s="166">
        <f t="shared" si="5"/>
        <v>0</v>
      </c>
      <c r="I76" s="199"/>
      <c r="J76" s="131"/>
      <c r="K76" s="156">
        <f t="shared" si="6"/>
        <v>0</v>
      </c>
      <c r="L76" s="130"/>
      <c r="M76" s="131"/>
      <c r="N76" s="166">
        <f t="shared" si="7"/>
        <v>0</v>
      </c>
      <c r="O76" s="230">
        <f t="shared" si="8"/>
        <v>0</v>
      </c>
      <c r="P76" s="231">
        <f>O76*Lookup!$C$10</f>
        <v>0</v>
      </c>
    </row>
    <row r="77" spans="2:16">
      <c r="B77" s="198"/>
      <c r="C77" s="130"/>
      <c r="D77" s="131"/>
      <c r="E77" s="156">
        <f t="shared" si="9"/>
        <v>0</v>
      </c>
      <c r="F77" s="130"/>
      <c r="G77" s="131"/>
      <c r="H77" s="166">
        <f t="shared" si="5"/>
        <v>0</v>
      </c>
      <c r="I77" s="199"/>
      <c r="J77" s="131"/>
      <c r="K77" s="156">
        <f t="shared" si="6"/>
        <v>0</v>
      </c>
      <c r="L77" s="130"/>
      <c r="M77" s="131"/>
      <c r="N77" s="166">
        <f t="shared" si="7"/>
        <v>0</v>
      </c>
      <c r="O77" s="230">
        <f t="shared" si="8"/>
        <v>0</v>
      </c>
      <c r="P77" s="231">
        <f>O77*Lookup!$C$10</f>
        <v>0</v>
      </c>
    </row>
    <row r="78" spans="2:16">
      <c r="B78" s="198"/>
      <c r="C78" s="130"/>
      <c r="D78" s="131"/>
      <c r="E78" s="156">
        <f t="shared" si="9"/>
        <v>0</v>
      </c>
      <c r="F78" s="130"/>
      <c r="G78" s="131"/>
      <c r="H78" s="166">
        <f t="shared" si="5"/>
        <v>0</v>
      </c>
      <c r="I78" s="199"/>
      <c r="J78" s="131"/>
      <c r="K78" s="156">
        <f t="shared" si="6"/>
        <v>0</v>
      </c>
      <c r="L78" s="130"/>
      <c r="M78" s="131"/>
      <c r="N78" s="166">
        <f t="shared" si="7"/>
        <v>0</v>
      </c>
      <c r="O78" s="230">
        <f t="shared" si="8"/>
        <v>0</v>
      </c>
      <c r="P78" s="231">
        <f>O78*Lookup!$C$10</f>
        <v>0</v>
      </c>
    </row>
    <row r="79" spans="2:16">
      <c r="B79" s="198"/>
      <c r="C79" s="130"/>
      <c r="D79" s="131"/>
      <c r="E79" s="156">
        <f t="shared" si="9"/>
        <v>0</v>
      </c>
      <c r="F79" s="130"/>
      <c r="G79" s="131"/>
      <c r="H79" s="166">
        <f t="shared" si="5"/>
        <v>0</v>
      </c>
      <c r="I79" s="199"/>
      <c r="J79" s="131"/>
      <c r="K79" s="156">
        <f t="shared" si="6"/>
        <v>0</v>
      </c>
      <c r="L79" s="130"/>
      <c r="M79" s="131"/>
      <c r="N79" s="166">
        <f t="shared" si="7"/>
        <v>0</v>
      </c>
      <c r="O79" s="230">
        <f t="shared" si="8"/>
        <v>0</v>
      </c>
      <c r="P79" s="231">
        <f>O79*Lookup!$C$10</f>
        <v>0</v>
      </c>
    </row>
    <row r="80" spans="2:16">
      <c r="B80" s="198"/>
      <c r="C80" s="130"/>
      <c r="D80" s="131"/>
      <c r="E80" s="156">
        <f t="shared" si="9"/>
        <v>0</v>
      </c>
      <c r="F80" s="130"/>
      <c r="G80" s="131"/>
      <c r="H80" s="166">
        <f t="shared" si="5"/>
        <v>0</v>
      </c>
      <c r="I80" s="199"/>
      <c r="J80" s="131"/>
      <c r="K80" s="156">
        <f t="shared" si="6"/>
        <v>0</v>
      </c>
      <c r="L80" s="130"/>
      <c r="M80" s="131"/>
      <c r="N80" s="166">
        <f t="shared" si="7"/>
        <v>0</v>
      </c>
      <c r="O80" s="230">
        <f t="shared" si="8"/>
        <v>0</v>
      </c>
      <c r="P80" s="231">
        <f>O80*Lookup!$C$10</f>
        <v>0</v>
      </c>
    </row>
    <row r="81" spans="2:16">
      <c r="B81" s="198"/>
      <c r="C81" s="130"/>
      <c r="D81" s="131"/>
      <c r="E81" s="156">
        <f t="shared" si="9"/>
        <v>0</v>
      </c>
      <c r="F81" s="130"/>
      <c r="G81" s="131"/>
      <c r="H81" s="166">
        <f t="shared" si="5"/>
        <v>0</v>
      </c>
      <c r="I81" s="199"/>
      <c r="J81" s="131"/>
      <c r="K81" s="156">
        <f t="shared" si="6"/>
        <v>0</v>
      </c>
      <c r="L81" s="130"/>
      <c r="M81" s="131"/>
      <c r="N81" s="166">
        <f t="shared" si="7"/>
        <v>0</v>
      </c>
      <c r="O81" s="230">
        <f t="shared" si="8"/>
        <v>0</v>
      </c>
      <c r="P81" s="231">
        <f>O81*Lookup!$C$10</f>
        <v>0</v>
      </c>
    </row>
    <row r="82" spans="2:16">
      <c r="B82" s="198"/>
      <c r="C82" s="130"/>
      <c r="D82" s="131"/>
      <c r="E82" s="156">
        <f t="shared" si="9"/>
        <v>0</v>
      </c>
      <c r="F82" s="130"/>
      <c r="G82" s="131"/>
      <c r="H82" s="166">
        <f t="shared" si="5"/>
        <v>0</v>
      </c>
      <c r="I82" s="199"/>
      <c r="J82" s="131"/>
      <c r="K82" s="156">
        <f t="shared" si="6"/>
        <v>0</v>
      </c>
      <c r="L82" s="130"/>
      <c r="M82" s="131"/>
      <c r="N82" s="166">
        <f t="shared" si="7"/>
        <v>0</v>
      </c>
      <c r="O82" s="230">
        <f t="shared" si="8"/>
        <v>0</v>
      </c>
      <c r="P82" s="231">
        <f>O82*Lookup!$C$10</f>
        <v>0</v>
      </c>
    </row>
    <row r="83" spans="2:16">
      <c r="B83" s="198"/>
      <c r="C83" s="130"/>
      <c r="D83" s="131"/>
      <c r="E83" s="156">
        <f t="shared" si="9"/>
        <v>0</v>
      </c>
      <c r="F83" s="130"/>
      <c r="G83" s="131"/>
      <c r="H83" s="166">
        <f t="shared" si="5"/>
        <v>0</v>
      </c>
      <c r="I83" s="199"/>
      <c r="J83" s="131"/>
      <c r="K83" s="156">
        <f t="shared" si="6"/>
        <v>0</v>
      </c>
      <c r="L83" s="130"/>
      <c r="M83" s="131"/>
      <c r="N83" s="166">
        <f t="shared" si="7"/>
        <v>0</v>
      </c>
      <c r="O83" s="230">
        <f t="shared" si="8"/>
        <v>0</v>
      </c>
      <c r="P83" s="231">
        <f>O83*Lookup!$C$10</f>
        <v>0</v>
      </c>
    </row>
    <row r="84" spans="2:16">
      <c r="B84" s="198"/>
      <c r="C84" s="130"/>
      <c r="D84" s="131"/>
      <c r="E84" s="156">
        <f t="shared" si="9"/>
        <v>0</v>
      </c>
      <c r="F84" s="130"/>
      <c r="G84" s="131"/>
      <c r="H84" s="166">
        <f t="shared" si="5"/>
        <v>0</v>
      </c>
      <c r="I84" s="199"/>
      <c r="J84" s="131"/>
      <c r="K84" s="156">
        <f t="shared" si="6"/>
        <v>0</v>
      </c>
      <c r="L84" s="130"/>
      <c r="M84" s="131"/>
      <c r="N84" s="166">
        <f t="shared" si="7"/>
        <v>0</v>
      </c>
      <c r="O84" s="230">
        <f t="shared" si="8"/>
        <v>0</v>
      </c>
      <c r="P84" s="231">
        <f>O84*Lookup!$C$10</f>
        <v>0</v>
      </c>
    </row>
    <row r="85" spans="2:16">
      <c r="B85" s="198"/>
      <c r="C85" s="130"/>
      <c r="D85" s="131"/>
      <c r="E85" s="156">
        <f t="shared" si="9"/>
        <v>0</v>
      </c>
      <c r="F85" s="130"/>
      <c r="G85" s="131"/>
      <c r="H85" s="166">
        <f t="shared" si="5"/>
        <v>0</v>
      </c>
      <c r="I85" s="199"/>
      <c r="J85" s="131"/>
      <c r="K85" s="156">
        <f t="shared" si="6"/>
        <v>0</v>
      </c>
      <c r="L85" s="130"/>
      <c r="M85" s="131"/>
      <c r="N85" s="166">
        <f t="shared" si="7"/>
        <v>0</v>
      </c>
      <c r="O85" s="230">
        <f t="shared" si="8"/>
        <v>0</v>
      </c>
      <c r="P85" s="231">
        <f>O85*Lookup!$C$10</f>
        <v>0</v>
      </c>
    </row>
    <row r="86" spans="2:16">
      <c r="B86" s="198"/>
      <c r="C86" s="130"/>
      <c r="D86" s="131"/>
      <c r="E86" s="156">
        <f t="shared" si="9"/>
        <v>0</v>
      </c>
      <c r="F86" s="130"/>
      <c r="G86" s="131"/>
      <c r="H86" s="166">
        <f t="shared" si="5"/>
        <v>0</v>
      </c>
      <c r="I86" s="199"/>
      <c r="J86" s="131"/>
      <c r="K86" s="156">
        <f t="shared" si="6"/>
        <v>0</v>
      </c>
      <c r="L86" s="130"/>
      <c r="M86" s="131"/>
      <c r="N86" s="166">
        <f t="shared" si="7"/>
        <v>0</v>
      </c>
      <c r="O86" s="230">
        <f t="shared" si="8"/>
        <v>0</v>
      </c>
      <c r="P86" s="231">
        <f>O86*Lookup!$C$10</f>
        <v>0</v>
      </c>
    </row>
    <row r="87" spans="2:16">
      <c r="B87" s="198"/>
      <c r="C87" s="130"/>
      <c r="D87" s="131"/>
      <c r="E87" s="156">
        <f t="shared" si="9"/>
        <v>0</v>
      </c>
      <c r="F87" s="130"/>
      <c r="G87" s="131"/>
      <c r="H87" s="166">
        <f t="shared" si="5"/>
        <v>0</v>
      </c>
      <c r="I87" s="199"/>
      <c r="J87" s="131"/>
      <c r="K87" s="156">
        <f t="shared" si="6"/>
        <v>0</v>
      </c>
      <c r="L87" s="130"/>
      <c r="M87" s="131"/>
      <c r="N87" s="166">
        <f t="shared" si="7"/>
        <v>0</v>
      </c>
      <c r="O87" s="230">
        <f t="shared" si="8"/>
        <v>0</v>
      </c>
      <c r="P87" s="231">
        <f>O87*Lookup!$C$10</f>
        <v>0</v>
      </c>
    </row>
    <row r="88" spans="2:16">
      <c r="B88" s="198"/>
      <c r="C88" s="130"/>
      <c r="D88" s="131"/>
      <c r="E88" s="156">
        <f t="shared" si="9"/>
        <v>0</v>
      </c>
      <c r="F88" s="130"/>
      <c r="G88" s="131"/>
      <c r="H88" s="166">
        <f t="shared" si="5"/>
        <v>0</v>
      </c>
      <c r="I88" s="199"/>
      <c r="J88" s="131"/>
      <c r="K88" s="156">
        <f t="shared" si="6"/>
        <v>0</v>
      </c>
      <c r="L88" s="130"/>
      <c r="M88" s="131"/>
      <c r="N88" s="166">
        <f t="shared" si="7"/>
        <v>0</v>
      </c>
      <c r="O88" s="230">
        <f t="shared" si="8"/>
        <v>0</v>
      </c>
      <c r="P88" s="231">
        <f>O88*Lookup!$C$10</f>
        <v>0</v>
      </c>
    </row>
    <row r="89" spans="2:16">
      <c r="B89" s="198"/>
      <c r="C89" s="130"/>
      <c r="D89" s="131"/>
      <c r="E89" s="156">
        <f t="shared" si="9"/>
        <v>0</v>
      </c>
      <c r="F89" s="130"/>
      <c r="G89" s="131"/>
      <c r="H89" s="166">
        <f t="shared" si="5"/>
        <v>0</v>
      </c>
      <c r="I89" s="199"/>
      <c r="J89" s="131"/>
      <c r="K89" s="156">
        <f t="shared" si="6"/>
        <v>0</v>
      </c>
      <c r="L89" s="130"/>
      <c r="M89" s="131"/>
      <c r="N89" s="166">
        <f t="shared" si="7"/>
        <v>0</v>
      </c>
      <c r="O89" s="230">
        <f t="shared" si="8"/>
        <v>0</v>
      </c>
      <c r="P89" s="231">
        <f>O89*Lookup!$C$10</f>
        <v>0</v>
      </c>
    </row>
    <row r="90" spans="2:16">
      <c r="B90" s="198"/>
      <c r="C90" s="130"/>
      <c r="D90" s="131"/>
      <c r="E90" s="156">
        <f t="shared" si="9"/>
        <v>0</v>
      </c>
      <c r="F90" s="130"/>
      <c r="G90" s="131"/>
      <c r="H90" s="166">
        <f t="shared" si="5"/>
        <v>0</v>
      </c>
      <c r="I90" s="199"/>
      <c r="J90" s="131"/>
      <c r="K90" s="156">
        <f t="shared" si="6"/>
        <v>0</v>
      </c>
      <c r="L90" s="130"/>
      <c r="M90" s="131"/>
      <c r="N90" s="166">
        <f t="shared" si="7"/>
        <v>0</v>
      </c>
      <c r="O90" s="230">
        <f t="shared" si="8"/>
        <v>0</v>
      </c>
      <c r="P90" s="231">
        <f>O90*Lookup!$C$10</f>
        <v>0</v>
      </c>
    </row>
    <row r="91" spans="2:16">
      <c r="B91" s="198"/>
      <c r="C91" s="130"/>
      <c r="D91" s="131"/>
      <c r="E91" s="156">
        <f t="shared" si="9"/>
        <v>0</v>
      </c>
      <c r="F91" s="130"/>
      <c r="G91" s="131"/>
      <c r="H91" s="166">
        <f t="shared" si="5"/>
        <v>0</v>
      </c>
      <c r="I91" s="199"/>
      <c r="J91" s="131"/>
      <c r="K91" s="156">
        <f t="shared" si="6"/>
        <v>0</v>
      </c>
      <c r="L91" s="130"/>
      <c r="M91" s="131"/>
      <c r="N91" s="166">
        <f t="shared" si="7"/>
        <v>0</v>
      </c>
      <c r="O91" s="230">
        <f t="shared" si="8"/>
        <v>0</v>
      </c>
      <c r="P91" s="231">
        <f>O91*Lookup!$C$10</f>
        <v>0</v>
      </c>
    </row>
    <row r="92" spans="2:16">
      <c r="B92" s="198"/>
      <c r="C92" s="130"/>
      <c r="D92" s="131"/>
      <c r="E92" s="156">
        <f t="shared" si="9"/>
        <v>0</v>
      </c>
      <c r="F92" s="130"/>
      <c r="G92" s="131"/>
      <c r="H92" s="166">
        <f t="shared" si="5"/>
        <v>0</v>
      </c>
      <c r="I92" s="199"/>
      <c r="J92" s="131"/>
      <c r="K92" s="156">
        <f t="shared" si="6"/>
        <v>0</v>
      </c>
      <c r="L92" s="130"/>
      <c r="M92" s="131"/>
      <c r="N92" s="166">
        <f t="shared" si="7"/>
        <v>0</v>
      </c>
      <c r="O92" s="230">
        <f t="shared" si="8"/>
        <v>0</v>
      </c>
      <c r="P92" s="231">
        <f>O92*Lookup!$C$10</f>
        <v>0</v>
      </c>
    </row>
    <row r="93" spans="2:16">
      <c r="B93" s="198"/>
      <c r="C93" s="130"/>
      <c r="D93" s="131"/>
      <c r="E93" s="156">
        <f t="shared" si="9"/>
        <v>0</v>
      </c>
      <c r="F93" s="130"/>
      <c r="G93" s="131"/>
      <c r="H93" s="166">
        <f t="shared" si="5"/>
        <v>0</v>
      </c>
      <c r="I93" s="199"/>
      <c r="J93" s="131"/>
      <c r="K93" s="156">
        <f t="shared" si="6"/>
        <v>0</v>
      </c>
      <c r="L93" s="130"/>
      <c r="M93" s="131"/>
      <c r="N93" s="166">
        <f t="shared" si="7"/>
        <v>0</v>
      </c>
      <c r="O93" s="230">
        <f t="shared" si="8"/>
        <v>0</v>
      </c>
      <c r="P93" s="231">
        <f>O93*Lookup!$C$10</f>
        <v>0</v>
      </c>
    </row>
    <row r="94" spans="2:16">
      <c r="B94" s="198"/>
      <c r="C94" s="130"/>
      <c r="D94" s="131"/>
      <c r="E94" s="156">
        <f t="shared" si="9"/>
        <v>0</v>
      </c>
      <c r="F94" s="130"/>
      <c r="G94" s="131"/>
      <c r="H94" s="166">
        <f t="shared" si="5"/>
        <v>0</v>
      </c>
      <c r="I94" s="199"/>
      <c r="J94" s="131"/>
      <c r="K94" s="156">
        <f t="shared" si="6"/>
        <v>0</v>
      </c>
      <c r="L94" s="130"/>
      <c r="M94" s="131"/>
      <c r="N94" s="166">
        <f t="shared" si="7"/>
        <v>0</v>
      </c>
      <c r="O94" s="230">
        <f t="shared" si="8"/>
        <v>0</v>
      </c>
      <c r="P94" s="231">
        <f>O94*Lookup!$C$10</f>
        <v>0</v>
      </c>
    </row>
    <row r="95" spans="2:16">
      <c r="B95" s="198"/>
      <c r="C95" s="130"/>
      <c r="D95" s="131"/>
      <c r="E95" s="156">
        <f t="shared" si="9"/>
        <v>0</v>
      </c>
      <c r="F95" s="130"/>
      <c r="G95" s="131"/>
      <c r="H95" s="166">
        <f t="shared" si="5"/>
        <v>0</v>
      </c>
      <c r="I95" s="199"/>
      <c r="J95" s="131"/>
      <c r="K95" s="156">
        <f t="shared" si="6"/>
        <v>0</v>
      </c>
      <c r="L95" s="130"/>
      <c r="M95" s="131"/>
      <c r="N95" s="166">
        <f t="shared" si="7"/>
        <v>0</v>
      </c>
      <c r="O95" s="230">
        <f t="shared" si="8"/>
        <v>0</v>
      </c>
      <c r="P95" s="231">
        <f>O95*Lookup!$C$10</f>
        <v>0</v>
      </c>
    </row>
    <row r="96" spans="2:16">
      <c r="B96" s="198"/>
      <c r="C96" s="130"/>
      <c r="D96" s="131"/>
      <c r="E96" s="156">
        <f t="shared" si="9"/>
        <v>0</v>
      </c>
      <c r="F96" s="130"/>
      <c r="G96" s="131"/>
      <c r="H96" s="166">
        <f t="shared" si="5"/>
        <v>0</v>
      </c>
      <c r="I96" s="199"/>
      <c r="J96" s="131"/>
      <c r="K96" s="156">
        <f t="shared" si="6"/>
        <v>0</v>
      </c>
      <c r="L96" s="130"/>
      <c r="M96" s="131"/>
      <c r="N96" s="166">
        <f t="shared" si="7"/>
        <v>0</v>
      </c>
      <c r="O96" s="230">
        <f t="shared" si="8"/>
        <v>0</v>
      </c>
      <c r="P96" s="231">
        <f>O96*Lookup!$C$10</f>
        <v>0</v>
      </c>
    </row>
    <row r="97" spans="2:16">
      <c r="B97" s="198"/>
      <c r="C97" s="130"/>
      <c r="D97" s="131"/>
      <c r="E97" s="156">
        <f t="shared" si="9"/>
        <v>0</v>
      </c>
      <c r="F97" s="130"/>
      <c r="G97" s="131"/>
      <c r="H97" s="166">
        <f t="shared" si="5"/>
        <v>0</v>
      </c>
      <c r="I97" s="199"/>
      <c r="J97" s="131"/>
      <c r="K97" s="156">
        <f t="shared" si="6"/>
        <v>0</v>
      </c>
      <c r="L97" s="130"/>
      <c r="M97" s="131"/>
      <c r="N97" s="166">
        <f t="shared" si="7"/>
        <v>0</v>
      </c>
      <c r="O97" s="230">
        <f t="shared" si="8"/>
        <v>0</v>
      </c>
      <c r="P97" s="231">
        <f>O97*Lookup!$C$10</f>
        <v>0</v>
      </c>
    </row>
    <row r="98" spans="2:16">
      <c r="B98" s="198"/>
      <c r="C98" s="130"/>
      <c r="D98" s="131"/>
      <c r="E98" s="156">
        <f t="shared" si="9"/>
        <v>0</v>
      </c>
      <c r="F98" s="130"/>
      <c r="G98" s="131"/>
      <c r="H98" s="166">
        <f t="shared" si="5"/>
        <v>0</v>
      </c>
      <c r="I98" s="199"/>
      <c r="J98" s="131"/>
      <c r="K98" s="156">
        <f t="shared" si="6"/>
        <v>0</v>
      </c>
      <c r="L98" s="130"/>
      <c r="M98" s="131"/>
      <c r="N98" s="166">
        <f t="shared" si="7"/>
        <v>0</v>
      </c>
      <c r="O98" s="230">
        <f t="shared" si="8"/>
        <v>0</v>
      </c>
      <c r="P98" s="231">
        <f>O98*Lookup!$C$10</f>
        <v>0</v>
      </c>
    </row>
    <row r="99" spans="2:16">
      <c r="B99" s="198"/>
      <c r="C99" s="130"/>
      <c r="D99" s="131"/>
      <c r="E99" s="156">
        <f t="shared" si="9"/>
        <v>0</v>
      </c>
      <c r="F99" s="130"/>
      <c r="G99" s="131"/>
      <c r="H99" s="166">
        <f t="shared" si="5"/>
        <v>0</v>
      </c>
      <c r="I99" s="199"/>
      <c r="J99" s="131"/>
      <c r="K99" s="156">
        <f t="shared" si="6"/>
        <v>0</v>
      </c>
      <c r="L99" s="130"/>
      <c r="M99" s="131"/>
      <c r="N99" s="166">
        <f t="shared" si="7"/>
        <v>0</v>
      </c>
      <c r="O99" s="230">
        <f t="shared" si="8"/>
        <v>0</v>
      </c>
      <c r="P99" s="231">
        <f>O99*Lookup!$C$10</f>
        <v>0</v>
      </c>
    </row>
    <row r="100" spans="2:16">
      <c r="B100" s="198"/>
      <c r="C100" s="130"/>
      <c r="D100" s="131"/>
      <c r="E100" s="156">
        <f t="shared" si="9"/>
        <v>0</v>
      </c>
      <c r="F100" s="130"/>
      <c r="G100" s="131"/>
      <c r="H100" s="166">
        <f t="shared" si="5"/>
        <v>0</v>
      </c>
      <c r="I100" s="199"/>
      <c r="J100" s="131"/>
      <c r="K100" s="156">
        <f t="shared" si="6"/>
        <v>0</v>
      </c>
      <c r="L100" s="130"/>
      <c r="M100" s="131"/>
      <c r="N100" s="166">
        <f t="shared" si="7"/>
        <v>0</v>
      </c>
      <c r="O100" s="230">
        <f t="shared" si="8"/>
        <v>0</v>
      </c>
      <c r="P100" s="231">
        <f>O100*Lookup!$C$10</f>
        <v>0</v>
      </c>
    </row>
    <row r="101" spans="2:16">
      <c r="B101" s="198"/>
      <c r="C101" s="130"/>
      <c r="D101" s="131"/>
      <c r="E101" s="156">
        <f t="shared" si="9"/>
        <v>0</v>
      </c>
      <c r="F101" s="130"/>
      <c r="G101" s="131"/>
      <c r="H101" s="166">
        <f t="shared" si="5"/>
        <v>0</v>
      </c>
      <c r="I101" s="199"/>
      <c r="J101" s="131"/>
      <c r="K101" s="156">
        <f t="shared" si="6"/>
        <v>0</v>
      </c>
      <c r="L101" s="130"/>
      <c r="M101" s="131"/>
      <c r="N101" s="166">
        <f t="shared" si="7"/>
        <v>0</v>
      </c>
      <c r="O101" s="230">
        <f t="shared" si="8"/>
        <v>0</v>
      </c>
      <c r="P101" s="231">
        <f>O101*Lookup!$C$10</f>
        <v>0</v>
      </c>
    </row>
    <row r="102" spans="2:16">
      <c r="B102" s="198"/>
      <c r="C102" s="130"/>
      <c r="D102" s="131"/>
      <c r="E102" s="156">
        <f t="shared" si="9"/>
        <v>0</v>
      </c>
      <c r="F102" s="130"/>
      <c r="G102" s="131"/>
      <c r="H102" s="166">
        <f t="shared" si="5"/>
        <v>0</v>
      </c>
      <c r="I102" s="199"/>
      <c r="J102" s="131"/>
      <c r="K102" s="156">
        <f t="shared" si="6"/>
        <v>0</v>
      </c>
      <c r="L102" s="130"/>
      <c r="M102" s="131"/>
      <c r="N102" s="166">
        <f t="shared" si="7"/>
        <v>0</v>
      </c>
      <c r="O102" s="230">
        <f t="shared" si="8"/>
        <v>0</v>
      </c>
      <c r="P102" s="231">
        <f>O102*Lookup!$C$10</f>
        <v>0</v>
      </c>
    </row>
    <row r="103" spans="2:16">
      <c r="B103" s="198"/>
      <c r="C103" s="130"/>
      <c r="D103" s="131"/>
      <c r="E103" s="156">
        <f t="shared" si="9"/>
        <v>0</v>
      </c>
      <c r="F103" s="130"/>
      <c r="G103" s="131"/>
      <c r="H103" s="166">
        <f t="shared" si="5"/>
        <v>0</v>
      </c>
      <c r="I103" s="199"/>
      <c r="J103" s="131"/>
      <c r="K103" s="156">
        <f t="shared" si="6"/>
        <v>0</v>
      </c>
      <c r="L103" s="130"/>
      <c r="M103" s="131"/>
      <c r="N103" s="166">
        <f t="shared" si="7"/>
        <v>0</v>
      </c>
      <c r="O103" s="230">
        <f t="shared" si="8"/>
        <v>0</v>
      </c>
      <c r="P103" s="231">
        <f>O103*Lookup!$C$10</f>
        <v>0</v>
      </c>
    </row>
    <row r="104" spans="2:16">
      <c r="B104" s="198"/>
      <c r="C104" s="130"/>
      <c r="D104" s="131"/>
      <c r="E104" s="156">
        <f t="shared" si="9"/>
        <v>0</v>
      </c>
      <c r="F104" s="130"/>
      <c r="G104" s="131"/>
      <c r="H104" s="166">
        <f t="shared" si="5"/>
        <v>0</v>
      </c>
      <c r="I104" s="199"/>
      <c r="J104" s="131"/>
      <c r="K104" s="156">
        <f t="shared" si="6"/>
        <v>0</v>
      </c>
      <c r="L104" s="130"/>
      <c r="M104" s="131"/>
      <c r="N104" s="166">
        <f t="shared" si="7"/>
        <v>0</v>
      </c>
      <c r="O104" s="230">
        <f t="shared" si="8"/>
        <v>0</v>
      </c>
      <c r="P104" s="231">
        <f>O104*Lookup!$C$10</f>
        <v>0</v>
      </c>
    </row>
    <row r="105" spans="2:16">
      <c r="B105" s="198"/>
      <c r="C105" s="130"/>
      <c r="D105" s="131"/>
      <c r="E105" s="156">
        <f t="shared" si="9"/>
        <v>0</v>
      </c>
      <c r="F105" s="130"/>
      <c r="G105" s="131"/>
      <c r="H105" s="166">
        <f t="shared" si="5"/>
        <v>0</v>
      </c>
      <c r="I105" s="199"/>
      <c r="J105" s="131"/>
      <c r="K105" s="156">
        <f t="shared" si="6"/>
        <v>0</v>
      </c>
      <c r="L105" s="130"/>
      <c r="M105" s="131"/>
      <c r="N105" s="166">
        <f t="shared" si="7"/>
        <v>0</v>
      </c>
      <c r="O105" s="230">
        <f t="shared" si="8"/>
        <v>0</v>
      </c>
      <c r="P105" s="231">
        <f>O105*Lookup!$C$10</f>
        <v>0</v>
      </c>
    </row>
    <row r="106" spans="2:16">
      <c r="B106" s="198"/>
      <c r="C106" s="130"/>
      <c r="D106" s="131"/>
      <c r="E106" s="156">
        <f t="shared" si="9"/>
        <v>0</v>
      </c>
      <c r="F106" s="130"/>
      <c r="G106" s="131"/>
      <c r="H106" s="166">
        <f t="shared" si="5"/>
        <v>0</v>
      </c>
      <c r="I106" s="199"/>
      <c r="J106" s="131"/>
      <c r="K106" s="156">
        <f t="shared" si="6"/>
        <v>0</v>
      </c>
      <c r="L106" s="130"/>
      <c r="M106" s="131"/>
      <c r="N106" s="166">
        <f t="shared" si="7"/>
        <v>0</v>
      </c>
      <c r="O106" s="230">
        <f t="shared" si="8"/>
        <v>0</v>
      </c>
      <c r="P106" s="231">
        <f>O106*Lookup!$C$10</f>
        <v>0</v>
      </c>
    </row>
    <row r="107" spans="2:16">
      <c r="B107" s="198"/>
      <c r="C107" s="130"/>
      <c r="D107" s="131"/>
      <c r="E107" s="156">
        <f t="shared" si="9"/>
        <v>0</v>
      </c>
      <c r="F107" s="130"/>
      <c r="G107" s="131"/>
      <c r="H107" s="166">
        <f t="shared" si="5"/>
        <v>0</v>
      </c>
      <c r="I107" s="199"/>
      <c r="J107" s="131"/>
      <c r="K107" s="156">
        <f t="shared" si="6"/>
        <v>0</v>
      </c>
      <c r="L107" s="130"/>
      <c r="M107" s="131"/>
      <c r="N107" s="166">
        <f t="shared" si="7"/>
        <v>0</v>
      </c>
      <c r="O107" s="230">
        <f t="shared" si="8"/>
        <v>0</v>
      </c>
      <c r="P107" s="231">
        <f>O107*Lookup!$C$10</f>
        <v>0</v>
      </c>
    </row>
    <row r="108" spans="2:16">
      <c r="B108" s="198"/>
      <c r="C108" s="130"/>
      <c r="D108" s="131"/>
      <c r="E108" s="156">
        <f t="shared" si="9"/>
        <v>0</v>
      </c>
      <c r="F108" s="130"/>
      <c r="G108" s="131"/>
      <c r="H108" s="166">
        <f t="shared" si="5"/>
        <v>0</v>
      </c>
      <c r="I108" s="199"/>
      <c r="J108" s="131"/>
      <c r="K108" s="156">
        <f t="shared" si="6"/>
        <v>0</v>
      </c>
      <c r="L108" s="130"/>
      <c r="M108" s="131"/>
      <c r="N108" s="166">
        <f t="shared" si="7"/>
        <v>0</v>
      </c>
      <c r="O108" s="230">
        <f t="shared" si="8"/>
        <v>0</v>
      </c>
      <c r="P108" s="231">
        <f>O108*Lookup!$C$10</f>
        <v>0</v>
      </c>
    </row>
    <row r="109" spans="2:16">
      <c r="B109" s="198"/>
      <c r="C109" s="130"/>
      <c r="D109" s="131"/>
      <c r="E109" s="156">
        <f t="shared" si="9"/>
        <v>0</v>
      </c>
      <c r="F109" s="130"/>
      <c r="G109" s="131"/>
      <c r="H109" s="166">
        <f t="shared" si="5"/>
        <v>0</v>
      </c>
      <c r="I109" s="199"/>
      <c r="J109" s="131"/>
      <c r="K109" s="156">
        <f t="shared" si="6"/>
        <v>0</v>
      </c>
      <c r="L109" s="130"/>
      <c r="M109" s="131"/>
      <c r="N109" s="166">
        <f t="shared" si="7"/>
        <v>0</v>
      </c>
      <c r="O109" s="230">
        <f t="shared" si="8"/>
        <v>0</v>
      </c>
      <c r="P109" s="231">
        <f>O109*Lookup!$C$10</f>
        <v>0</v>
      </c>
    </row>
    <row r="110" spans="2:16">
      <c r="B110" s="198"/>
      <c r="C110" s="130"/>
      <c r="D110" s="131"/>
      <c r="E110" s="156">
        <f t="shared" si="9"/>
        <v>0</v>
      </c>
      <c r="F110" s="130"/>
      <c r="G110" s="131"/>
      <c r="H110" s="166">
        <f t="shared" si="5"/>
        <v>0</v>
      </c>
      <c r="I110" s="199"/>
      <c r="J110" s="131"/>
      <c r="K110" s="156">
        <f t="shared" si="6"/>
        <v>0</v>
      </c>
      <c r="L110" s="130"/>
      <c r="M110" s="131"/>
      <c r="N110" s="166">
        <f t="shared" si="7"/>
        <v>0</v>
      </c>
      <c r="O110" s="230">
        <f t="shared" si="8"/>
        <v>0</v>
      </c>
      <c r="P110" s="231">
        <f>O110*Lookup!$C$10</f>
        <v>0</v>
      </c>
    </row>
    <row r="111" spans="2:16">
      <c r="B111" s="198"/>
      <c r="C111" s="130"/>
      <c r="D111" s="131"/>
      <c r="E111" s="156">
        <f t="shared" si="9"/>
        <v>0</v>
      </c>
      <c r="F111" s="130"/>
      <c r="G111" s="131"/>
      <c r="H111" s="166">
        <f t="shared" si="5"/>
        <v>0</v>
      </c>
      <c r="I111" s="199"/>
      <c r="J111" s="131"/>
      <c r="K111" s="156">
        <f t="shared" si="6"/>
        <v>0</v>
      </c>
      <c r="L111" s="130"/>
      <c r="M111" s="131"/>
      <c r="N111" s="166">
        <f t="shared" si="7"/>
        <v>0</v>
      </c>
      <c r="O111" s="230">
        <f t="shared" si="8"/>
        <v>0</v>
      </c>
      <c r="P111" s="231">
        <f>O111*Lookup!$C$10</f>
        <v>0</v>
      </c>
    </row>
    <row r="112" spans="2:16">
      <c r="B112" s="198"/>
      <c r="C112" s="130"/>
      <c r="D112" s="131"/>
      <c r="E112" s="156">
        <f t="shared" si="9"/>
        <v>0</v>
      </c>
      <c r="F112" s="130"/>
      <c r="G112" s="131"/>
      <c r="H112" s="166">
        <f t="shared" si="5"/>
        <v>0</v>
      </c>
      <c r="I112" s="199"/>
      <c r="J112" s="131"/>
      <c r="K112" s="156">
        <f t="shared" si="6"/>
        <v>0</v>
      </c>
      <c r="L112" s="130"/>
      <c r="M112" s="131"/>
      <c r="N112" s="166">
        <f t="shared" si="7"/>
        <v>0</v>
      </c>
      <c r="O112" s="230">
        <f t="shared" si="8"/>
        <v>0</v>
      </c>
      <c r="P112" s="231">
        <f>O112*Lookup!$C$10</f>
        <v>0</v>
      </c>
    </row>
    <row r="113" spans="2:16">
      <c r="B113" s="198"/>
      <c r="C113" s="130"/>
      <c r="D113" s="131"/>
      <c r="E113" s="156">
        <f t="shared" si="9"/>
        <v>0</v>
      </c>
      <c r="F113" s="130"/>
      <c r="G113" s="131"/>
      <c r="H113" s="166">
        <f t="shared" si="5"/>
        <v>0</v>
      </c>
      <c r="I113" s="199"/>
      <c r="J113" s="131"/>
      <c r="K113" s="156">
        <f t="shared" si="6"/>
        <v>0</v>
      </c>
      <c r="L113" s="130"/>
      <c r="M113" s="131"/>
      <c r="N113" s="166">
        <f t="shared" si="7"/>
        <v>0</v>
      </c>
      <c r="O113" s="230">
        <f t="shared" si="8"/>
        <v>0</v>
      </c>
      <c r="P113" s="231">
        <f>O113*Lookup!$C$10</f>
        <v>0</v>
      </c>
    </row>
    <row r="114" spans="2:16">
      <c r="B114" s="198"/>
      <c r="C114" s="130"/>
      <c r="D114" s="131"/>
      <c r="E114" s="156">
        <f t="shared" si="9"/>
        <v>0</v>
      </c>
      <c r="F114" s="130"/>
      <c r="G114" s="131"/>
      <c r="H114" s="166">
        <f t="shared" si="5"/>
        <v>0</v>
      </c>
      <c r="I114" s="199"/>
      <c r="J114" s="131"/>
      <c r="K114" s="156">
        <f t="shared" si="6"/>
        <v>0</v>
      </c>
      <c r="L114" s="130"/>
      <c r="M114" s="131"/>
      <c r="N114" s="166">
        <f t="shared" si="7"/>
        <v>0</v>
      </c>
      <c r="O114" s="230">
        <f t="shared" si="8"/>
        <v>0</v>
      </c>
      <c r="P114" s="231">
        <f>O114*Lookup!$C$10</f>
        <v>0</v>
      </c>
    </row>
    <row r="115" spans="2:16">
      <c r="B115" s="198"/>
      <c r="C115" s="130"/>
      <c r="D115" s="131"/>
      <c r="E115" s="156">
        <f t="shared" si="9"/>
        <v>0</v>
      </c>
      <c r="F115" s="130"/>
      <c r="G115" s="131"/>
      <c r="H115" s="166">
        <f t="shared" si="5"/>
        <v>0</v>
      </c>
      <c r="I115" s="199"/>
      <c r="J115" s="131"/>
      <c r="K115" s="156">
        <f t="shared" si="6"/>
        <v>0</v>
      </c>
      <c r="L115" s="130"/>
      <c r="M115" s="131"/>
      <c r="N115" s="166">
        <f t="shared" si="7"/>
        <v>0</v>
      </c>
      <c r="O115" s="230">
        <f t="shared" si="8"/>
        <v>0</v>
      </c>
      <c r="P115" s="231">
        <f>O115*Lookup!$C$10</f>
        <v>0</v>
      </c>
    </row>
    <row r="116" spans="2:16">
      <c r="B116" s="198"/>
      <c r="C116" s="130"/>
      <c r="D116" s="131"/>
      <c r="E116" s="156">
        <f t="shared" si="9"/>
        <v>0</v>
      </c>
      <c r="F116" s="130"/>
      <c r="G116" s="131"/>
      <c r="H116" s="166">
        <f t="shared" si="5"/>
        <v>0</v>
      </c>
      <c r="I116" s="199"/>
      <c r="J116" s="131"/>
      <c r="K116" s="156">
        <f t="shared" si="6"/>
        <v>0</v>
      </c>
      <c r="L116" s="130"/>
      <c r="M116" s="131"/>
      <c r="N116" s="166">
        <f t="shared" si="7"/>
        <v>0</v>
      </c>
      <c r="O116" s="230">
        <f t="shared" si="8"/>
        <v>0</v>
      </c>
      <c r="P116" s="231">
        <f>O116*Lookup!$C$10</f>
        <v>0</v>
      </c>
    </row>
    <row r="117" spans="2:16">
      <c r="B117" s="198"/>
      <c r="C117" s="130"/>
      <c r="D117" s="131"/>
      <c r="E117" s="156">
        <f t="shared" si="9"/>
        <v>0</v>
      </c>
      <c r="F117" s="130"/>
      <c r="G117" s="131"/>
      <c r="H117" s="166">
        <f t="shared" si="5"/>
        <v>0</v>
      </c>
      <c r="I117" s="199"/>
      <c r="J117" s="131"/>
      <c r="K117" s="156">
        <f t="shared" si="6"/>
        <v>0</v>
      </c>
      <c r="L117" s="130"/>
      <c r="M117" s="131"/>
      <c r="N117" s="166">
        <f t="shared" si="7"/>
        <v>0</v>
      </c>
      <c r="O117" s="230">
        <f t="shared" si="8"/>
        <v>0</v>
      </c>
      <c r="P117" s="231">
        <f>O117*Lookup!$C$10</f>
        <v>0</v>
      </c>
    </row>
    <row r="118" spans="2:16">
      <c r="B118" s="198"/>
      <c r="C118" s="130"/>
      <c r="D118" s="131"/>
      <c r="E118" s="156">
        <f t="shared" si="9"/>
        <v>0</v>
      </c>
      <c r="F118" s="130"/>
      <c r="G118" s="131"/>
      <c r="H118" s="166">
        <f t="shared" si="5"/>
        <v>0</v>
      </c>
      <c r="I118" s="199"/>
      <c r="J118" s="131"/>
      <c r="K118" s="156">
        <f t="shared" si="6"/>
        <v>0</v>
      </c>
      <c r="L118" s="130"/>
      <c r="M118" s="131"/>
      <c r="N118" s="166">
        <f t="shared" si="7"/>
        <v>0</v>
      </c>
      <c r="O118" s="230">
        <f t="shared" si="8"/>
        <v>0</v>
      </c>
      <c r="P118" s="231">
        <f>O118*Lookup!$C$10</f>
        <v>0</v>
      </c>
    </row>
    <row r="119" spans="2:16">
      <c r="B119" s="198"/>
      <c r="C119" s="130"/>
      <c r="D119" s="131"/>
      <c r="E119" s="156">
        <f t="shared" si="9"/>
        <v>0</v>
      </c>
      <c r="F119" s="130"/>
      <c r="G119" s="131"/>
      <c r="H119" s="166">
        <f t="shared" si="5"/>
        <v>0</v>
      </c>
      <c r="I119" s="199"/>
      <c r="J119" s="131"/>
      <c r="K119" s="156">
        <f t="shared" si="6"/>
        <v>0</v>
      </c>
      <c r="L119" s="130"/>
      <c r="M119" s="131"/>
      <c r="N119" s="166">
        <f t="shared" si="7"/>
        <v>0</v>
      </c>
      <c r="O119" s="230">
        <f t="shared" si="8"/>
        <v>0</v>
      </c>
      <c r="P119" s="231">
        <f>O119*Lookup!$C$10</f>
        <v>0</v>
      </c>
    </row>
    <row r="120" spans="2:16">
      <c r="B120" s="198"/>
      <c r="C120" s="130"/>
      <c r="D120" s="131"/>
      <c r="E120" s="156">
        <f t="shared" si="9"/>
        <v>0</v>
      </c>
      <c r="F120" s="130"/>
      <c r="G120" s="131"/>
      <c r="H120" s="166">
        <f t="shared" si="5"/>
        <v>0</v>
      </c>
      <c r="I120" s="199"/>
      <c r="J120" s="131"/>
      <c r="K120" s="156">
        <f t="shared" si="6"/>
        <v>0</v>
      </c>
      <c r="L120" s="130"/>
      <c r="M120" s="131"/>
      <c r="N120" s="166">
        <f t="shared" si="7"/>
        <v>0</v>
      </c>
      <c r="O120" s="230">
        <f t="shared" si="8"/>
        <v>0</v>
      </c>
      <c r="P120" s="231">
        <f>O120*Lookup!$C$10</f>
        <v>0</v>
      </c>
    </row>
    <row r="121" spans="2:16">
      <c r="B121" s="198"/>
      <c r="C121" s="130"/>
      <c r="D121" s="131"/>
      <c r="E121" s="156">
        <f t="shared" si="9"/>
        <v>0</v>
      </c>
      <c r="F121" s="130"/>
      <c r="G121" s="131"/>
      <c r="H121" s="166">
        <f t="shared" si="5"/>
        <v>0</v>
      </c>
      <c r="I121" s="199"/>
      <c r="J121" s="131"/>
      <c r="K121" s="156">
        <f t="shared" si="6"/>
        <v>0</v>
      </c>
      <c r="L121" s="130"/>
      <c r="M121" s="131"/>
      <c r="N121" s="166">
        <f t="shared" si="7"/>
        <v>0</v>
      </c>
      <c r="O121" s="230">
        <f t="shared" si="8"/>
        <v>0</v>
      </c>
      <c r="P121" s="231">
        <f>O121*Lookup!$C$10</f>
        <v>0</v>
      </c>
    </row>
    <row r="122" spans="2:16">
      <c r="B122" s="198"/>
      <c r="C122" s="130"/>
      <c r="D122" s="131"/>
      <c r="E122" s="156">
        <f t="shared" si="9"/>
        <v>0</v>
      </c>
      <c r="F122" s="130"/>
      <c r="G122" s="131"/>
      <c r="H122" s="166">
        <f t="shared" si="5"/>
        <v>0</v>
      </c>
      <c r="I122" s="199"/>
      <c r="J122" s="131"/>
      <c r="K122" s="156">
        <f t="shared" si="6"/>
        <v>0</v>
      </c>
      <c r="L122" s="130"/>
      <c r="M122" s="131"/>
      <c r="N122" s="166">
        <f t="shared" si="7"/>
        <v>0</v>
      </c>
      <c r="O122" s="230">
        <f t="shared" si="8"/>
        <v>0</v>
      </c>
      <c r="P122" s="231">
        <f>O122*Lookup!$C$10</f>
        <v>0</v>
      </c>
    </row>
    <row r="123" spans="2:16">
      <c r="B123" s="198"/>
      <c r="C123" s="130"/>
      <c r="D123" s="131"/>
      <c r="E123" s="156">
        <f t="shared" si="9"/>
        <v>0</v>
      </c>
      <c r="F123" s="130"/>
      <c r="G123" s="131"/>
      <c r="H123" s="166">
        <f t="shared" si="5"/>
        <v>0</v>
      </c>
      <c r="I123" s="199"/>
      <c r="J123" s="131"/>
      <c r="K123" s="156">
        <f t="shared" si="6"/>
        <v>0</v>
      </c>
      <c r="L123" s="130"/>
      <c r="M123" s="131"/>
      <c r="N123" s="166">
        <f t="shared" si="7"/>
        <v>0</v>
      </c>
      <c r="O123" s="230">
        <f t="shared" si="8"/>
        <v>0</v>
      </c>
      <c r="P123" s="231">
        <f>O123*Lookup!$C$10</f>
        <v>0</v>
      </c>
    </row>
    <row r="124" spans="2:16">
      <c r="B124" s="198"/>
      <c r="C124" s="130"/>
      <c r="D124" s="131"/>
      <c r="E124" s="156">
        <f t="shared" si="9"/>
        <v>0</v>
      </c>
      <c r="F124" s="130"/>
      <c r="G124" s="131"/>
      <c r="H124" s="166">
        <f t="shared" si="5"/>
        <v>0</v>
      </c>
      <c r="I124" s="199"/>
      <c r="J124" s="131"/>
      <c r="K124" s="156">
        <f t="shared" si="6"/>
        <v>0</v>
      </c>
      <c r="L124" s="130"/>
      <c r="M124" s="131"/>
      <c r="N124" s="166">
        <f t="shared" si="7"/>
        <v>0</v>
      </c>
      <c r="O124" s="230">
        <f t="shared" si="8"/>
        <v>0</v>
      </c>
      <c r="P124" s="231">
        <f>O124*Lookup!$C$10</f>
        <v>0</v>
      </c>
    </row>
    <row r="125" spans="2:16">
      <c r="B125" s="198"/>
      <c r="C125" s="130"/>
      <c r="D125" s="131"/>
      <c r="E125" s="156">
        <f t="shared" si="9"/>
        <v>0</v>
      </c>
      <c r="F125" s="130"/>
      <c r="G125" s="131"/>
      <c r="H125" s="166">
        <f t="shared" si="5"/>
        <v>0</v>
      </c>
      <c r="I125" s="199"/>
      <c r="J125" s="131"/>
      <c r="K125" s="156">
        <f t="shared" si="6"/>
        <v>0</v>
      </c>
      <c r="L125" s="130"/>
      <c r="M125" s="131"/>
      <c r="N125" s="166">
        <f t="shared" si="7"/>
        <v>0</v>
      </c>
      <c r="O125" s="230">
        <f t="shared" si="8"/>
        <v>0</v>
      </c>
      <c r="P125" s="231">
        <f>O125*Lookup!$C$10</f>
        <v>0</v>
      </c>
    </row>
    <row r="126" spans="2:16" ht="15.75" thickBot="1">
      <c r="B126" s="200"/>
      <c r="C126" s="133"/>
      <c r="D126" s="134"/>
      <c r="E126" s="158">
        <f t="shared" si="9"/>
        <v>0</v>
      </c>
      <c r="F126" s="133"/>
      <c r="G126" s="134"/>
      <c r="H126" s="167">
        <f t="shared" si="5"/>
        <v>0</v>
      </c>
      <c r="I126" s="201"/>
      <c r="J126" s="134"/>
      <c r="K126" s="158">
        <f t="shared" si="6"/>
        <v>0</v>
      </c>
      <c r="L126" s="133"/>
      <c r="M126" s="134"/>
      <c r="N126" s="167">
        <f t="shared" si="7"/>
        <v>0</v>
      </c>
      <c r="O126" s="232">
        <f t="shared" si="8"/>
        <v>0</v>
      </c>
      <c r="P126" s="233">
        <f>O126*Lookup!$C$10</f>
        <v>0</v>
      </c>
    </row>
    <row r="127" spans="2:16" ht="15.75" thickBot="1"/>
    <row r="128" spans="2:16" ht="15.75" thickBot="1">
      <c r="M128" s="225" t="s">
        <v>52</v>
      </c>
      <c r="N128" s="226"/>
      <c r="O128" s="227">
        <f>SUM(O7:O126)</f>
        <v>0</v>
      </c>
      <c r="P128" s="227">
        <f>SUM(P7:P126)</f>
        <v>0</v>
      </c>
    </row>
  </sheetData>
  <sheetProtection password="E856" sheet="1" objects="1" scenarios="1"/>
  <mergeCells count="9">
    <mergeCell ref="F5:H5"/>
    <mergeCell ref="O5:O6"/>
    <mergeCell ref="P5:P6"/>
    <mergeCell ref="M128:N128"/>
    <mergeCell ref="B2:P2"/>
    <mergeCell ref="B5:B6"/>
    <mergeCell ref="C5:E5"/>
    <mergeCell ref="L5:N5"/>
    <mergeCell ref="I5:K5"/>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FFC000"/>
  </sheetPr>
  <dimension ref="B1:I61"/>
  <sheetViews>
    <sheetView showGridLines="0" workbookViewId="0">
      <pane ySplit="5" topLeftCell="A6" activePane="bottomLeft" state="frozen"/>
      <selection pane="bottomLeft"/>
    </sheetView>
  </sheetViews>
  <sheetFormatPr defaultRowHeight="15"/>
  <cols>
    <col min="1" max="1" width="1.42578125" style="126" customWidth="1"/>
    <col min="2" max="2" width="30" style="126" customWidth="1"/>
    <col min="3" max="10" width="20.42578125" style="126" customWidth="1"/>
    <col min="11" max="16384" width="9.140625" style="126"/>
  </cols>
  <sheetData>
    <row r="1" spans="2:9" ht="6.75" customHeight="1" thickBot="1"/>
    <row r="2" spans="2:9" ht="27" thickBot="1">
      <c r="B2" s="136" t="s">
        <v>119</v>
      </c>
      <c r="C2" s="137"/>
      <c r="D2" s="137"/>
      <c r="E2" s="137"/>
      <c r="F2" s="137"/>
      <c r="G2" s="137"/>
      <c r="H2" s="137"/>
      <c r="I2" s="138"/>
    </row>
    <row r="3" spans="2:9" ht="9.75" customHeight="1" thickBot="1"/>
    <row r="4" spans="2:9" ht="25.5" customHeight="1">
      <c r="B4" s="244">
        <v>1</v>
      </c>
      <c r="C4" s="245">
        <v>2</v>
      </c>
      <c r="D4" s="245">
        <v>3</v>
      </c>
      <c r="E4" s="245">
        <v>4</v>
      </c>
      <c r="F4" s="245">
        <v>5</v>
      </c>
      <c r="G4" s="245">
        <v>6</v>
      </c>
      <c r="H4" s="245">
        <v>7</v>
      </c>
      <c r="I4" s="246">
        <v>8</v>
      </c>
    </row>
    <row r="5" spans="2:9" ht="75.75" thickBot="1">
      <c r="B5" s="247" t="s">
        <v>69</v>
      </c>
      <c r="C5" s="248" t="s">
        <v>136</v>
      </c>
      <c r="D5" s="248" t="s">
        <v>64</v>
      </c>
      <c r="E5" s="248" t="s">
        <v>66</v>
      </c>
      <c r="F5" s="248" t="s">
        <v>67</v>
      </c>
      <c r="G5" s="248" t="s">
        <v>65</v>
      </c>
      <c r="H5" s="248" t="s">
        <v>68</v>
      </c>
      <c r="I5" s="249" t="s">
        <v>147</v>
      </c>
    </row>
    <row r="6" spans="2:9">
      <c r="B6" s="127"/>
      <c r="C6" s="234"/>
      <c r="D6" s="235"/>
      <c r="E6" s="236"/>
      <c r="F6" s="153">
        <f>D6*E6</f>
        <v>0</v>
      </c>
      <c r="G6" s="236"/>
      <c r="H6" s="153">
        <f>D6*G6</f>
        <v>0</v>
      </c>
      <c r="I6" s="229">
        <f>F6-H6</f>
        <v>0</v>
      </c>
    </row>
    <row r="7" spans="2:9">
      <c r="B7" s="237"/>
      <c r="C7" s="131"/>
      <c r="D7" s="238"/>
      <c r="E7" s="239"/>
      <c r="F7" s="155">
        <f t="shared" ref="F7:F55" si="0">D7*E7</f>
        <v>0</v>
      </c>
      <c r="G7" s="239"/>
      <c r="H7" s="155">
        <f t="shared" ref="H7:H55" si="1">D7*G7</f>
        <v>0</v>
      </c>
      <c r="I7" s="231">
        <f t="shared" ref="I7:I55" si="2">F7-H7</f>
        <v>0</v>
      </c>
    </row>
    <row r="8" spans="2:9">
      <c r="B8" s="237"/>
      <c r="C8" s="131"/>
      <c r="D8" s="238"/>
      <c r="E8" s="239"/>
      <c r="F8" s="155">
        <f t="shared" si="0"/>
        <v>0</v>
      </c>
      <c r="G8" s="239"/>
      <c r="H8" s="155">
        <f t="shared" si="1"/>
        <v>0</v>
      </c>
      <c r="I8" s="231">
        <f t="shared" si="2"/>
        <v>0</v>
      </c>
    </row>
    <row r="9" spans="2:9">
      <c r="B9" s="237"/>
      <c r="C9" s="131"/>
      <c r="D9" s="238"/>
      <c r="E9" s="239"/>
      <c r="F9" s="155">
        <f t="shared" si="0"/>
        <v>0</v>
      </c>
      <c r="G9" s="239"/>
      <c r="H9" s="155">
        <f t="shared" si="1"/>
        <v>0</v>
      </c>
      <c r="I9" s="231">
        <f t="shared" si="2"/>
        <v>0</v>
      </c>
    </row>
    <row r="10" spans="2:9">
      <c r="B10" s="237"/>
      <c r="C10" s="131"/>
      <c r="D10" s="238"/>
      <c r="E10" s="239"/>
      <c r="F10" s="155">
        <f t="shared" si="0"/>
        <v>0</v>
      </c>
      <c r="G10" s="239"/>
      <c r="H10" s="155">
        <f t="shared" si="1"/>
        <v>0</v>
      </c>
      <c r="I10" s="231">
        <f t="shared" si="2"/>
        <v>0</v>
      </c>
    </row>
    <row r="11" spans="2:9">
      <c r="B11" s="237"/>
      <c r="C11" s="131"/>
      <c r="D11" s="238"/>
      <c r="E11" s="239"/>
      <c r="F11" s="155">
        <f t="shared" si="0"/>
        <v>0</v>
      </c>
      <c r="G11" s="239"/>
      <c r="H11" s="155">
        <f t="shared" si="1"/>
        <v>0</v>
      </c>
      <c r="I11" s="231">
        <f t="shared" si="2"/>
        <v>0</v>
      </c>
    </row>
    <row r="12" spans="2:9">
      <c r="B12" s="237"/>
      <c r="C12" s="131"/>
      <c r="D12" s="238"/>
      <c r="E12" s="239"/>
      <c r="F12" s="155">
        <f t="shared" si="0"/>
        <v>0</v>
      </c>
      <c r="G12" s="239"/>
      <c r="H12" s="155">
        <f t="shared" si="1"/>
        <v>0</v>
      </c>
      <c r="I12" s="231">
        <f t="shared" si="2"/>
        <v>0</v>
      </c>
    </row>
    <row r="13" spans="2:9">
      <c r="B13" s="237"/>
      <c r="C13" s="131"/>
      <c r="D13" s="238"/>
      <c r="E13" s="239"/>
      <c r="F13" s="155">
        <f t="shared" si="0"/>
        <v>0</v>
      </c>
      <c r="G13" s="239"/>
      <c r="H13" s="155">
        <f t="shared" si="1"/>
        <v>0</v>
      </c>
      <c r="I13" s="231">
        <f t="shared" si="2"/>
        <v>0</v>
      </c>
    </row>
    <row r="14" spans="2:9">
      <c r="B14" s="237"/>
      <c r="C14" s="131"/>
      <c r="D14" s="238"/>
      <c r="E14" s="239"/>
      <c r="F14" s="155">
        <f t="shared" si="0"/>
        <v>0</v>
      </c>
      <c r="G14" s="239"/>
      <c r="H14" s="155">
        <f t="shared" si="1"/>
        <v>0</v>
      </c>
      <c r="I14" s="231">
        <f t="shared" si="2"/>
        <v>0</v>
      </c>
    </row>
    <row r="15" spans="2:9">
      <c r="B15" s="237"/>
      <c r="C15" s="131"/>
      <c r="D15" s="238"/>
      <c r="E15" s="239"/>
      <c r="F15" s="155">
        <f t="shared" si="0"/>
        <v>0</v>
      </c>
      <c r="G15" s="239"/>
      <c r="H15" s="155">
        <f t="shared" si="1"/>
        <v>0</v>
      </c>
      <c r="I15" s="231">
        <f t="shared" si="2"/>
        <v>0</v>
      </c>
    </row>
    <row r="16" spans="2:9">
      <c r="B16" s="237"/>
      <c r="C16" s="131"/>
      <c r="D16" s="238"/>
      <c r="E16" s="239"/>
      <c r="F16" s="155">
        <f t="shared" si="0"/>
        <v>0</v>
      </c>
      <c r="G16" s="239"/>
      <c r="H16" s="155">
        <f t="shared" si="1"/>
        <v>0</v>
      </c>
      <c r="I16" s="231">
        <f t="shared" si="2"/>
        <v>0</v>
      </c>
    </row>
    <row r="17" spans="2:9">
      <c r="B17" s="237"/>
      <c r="C17" s="131"/>
      <c r="D17" s="238"/>
      <c r="E17" s="239"/>
      <c r="F17" s="155">
        <f t="shared" si="0"/>
        <v>0</v>
      </c>
      <c r="G17" s="239"/>
      <c r="H17" s="155">
        <f t="shared" si="1"/>
        <v>0</v>
      </c>
      <c r="I17" s="231">
        <f t="shared" si="2"/>
        <v>0</v>
      </c>
    </row>
    <row r="18" spans="2:9">
      <c r="B18" s="237"/>
      <c r="C18" s="131"/>
      <c r="D18" s="238"/>
      <c r="E18" s="239"/>
      <c r="F18" s="155">
        <f t="shared" si="0"/>
        <v>0</v>
      </c>
      <c r="G18" s="239"/>
      <c r="H18" s="155">
        <f t="shared" si="1"/>
        <v>0</v>
      </c>
      <c r="I18" s="231">
        <f t="shared" si="2"/>
        <v>0</v>
      </c>
    </row>
    <row r="19" spans="2:9">
      <c r="B19" s="237"/>
      <c r="C19" s="131"/>
      <c r="D19" s="238"/>
      <c r="E19" s="239"/>
      <c r="F19" s="155">
        <f t="shared" si="0"/>
        <v>0</v>
      </c>
      <c r="G19" s="239"/>
      <c r="H19" s="155">
        <f t="shared" si="1"/>
        <v>0</v>
      </c>
      <c r="I19" s="231">
        <f t="shared" si="2"/>
        <v>0</v>
      </c>
    </row>
    <row r="20" spans="2:9">
      <c r="B20" s="237"/>
      <c r="C20" s="131"/>
      <c r="D20" s="238"/>
      <c r="E20" s="239"/>
      <c r="F20" s="155">
        <f t="shared" si="0"/>
        <v>0</v>
      </c>
      <c r="G20" s="239"/>
      <c r="H20" s="155">
        <f t="shared" si="1"/>
        <v>0</v>
      </c>
      <c r="I20" s="231">
        <f t="shared" si="2"/>
        <v>0</v>
      </c>
    </row>
    <row r="21" spans="2:9">
      <c r="B21" s="237"/>
      <c r="C21" s="131"/>
      <c r="D21" s="238"/>
      <c r="E21" s="239"/>
      <c r="F21" s="155">
        <f t="shared" si="0"/>
        <v>0</v>
      </c>
      <c r="G21" s="239"/>
      <c r="H21" s="155">
        <f t="shared" si="1"/>
        <v>0</v>
      </c>
      <c r="I21" s="231">
        <f t="shared" si="2"/>
        <v>0</v>
      </c>
    </row>
    <row r="22" spans="2:9">
      <c r="B22" s="237"/>
      <c r="C22" s="131"/>
      <c r="D22" s="238"/>
      <c r="E22" s="239"/>
      <c r="F22" s="155">
        <f t="shared" si="0"/>
        <v>0</v>
      </c>
      <c r="G22" s="239"/>
      <c r="H22" s="155">
        <f t="shared" si="1"/>
        <v>0</v>
      </c>
      <c r="I22" s="231">
        <f t="shared" si="2"/>
        <v>0</v>
      </c>
    </row>
    <row r="23" spans="2:9">
      <c r="B23" s="237"/>
      <c r="C23" s="131"/>
      <c r="D23" s="238"/>
      <c r="E23" s="239"/>
      <c r="F23" s="155">
        <f t="shared" si="0"/>
        <v>0</v>
      </c>
      <c r="G23" s="239"/>
      <c r="H23" s="155">
        <f t="shared" si="1"/>
        <v>0</v>
      </c>
      <c r="I23" s="231">
        <f t="shared" si="2"/>
        <v>0</v>
      </c>
    </row>
    <row r="24" spans="2:9">
      <c r="B24" s="237"/>
      <c r="C24" s="131"/>
      <c r="D24" s="238"/>
      <c r="E24" s="239"/>
      <c r="F24" s="155">
        <f t="shared" si="0"/>
        <v>0</v>
      </c>
      <c r="G24" s="239"/>
      <c r="H24" s="155">
        <f t="shared" si="1"/>
        <v>0</v>
      </c>
      <c r="I24" s="231">
        <f t="shared" si="2"/>
        <v>0</v>
      </c>
    </row>
    <row r="25" spans="2:9">
      <c r="B25" s="237"/>
      <c r="C25" s="131"/>
      <c r="D25" s="238"/>
      <c r="E25" s="239"/>
      <c r="F25" s="155">
        <f t="shared" si="0"/>
        <v>0</v>
      </c>
      <c r="G25" s="239"/>
      <c r="H25" s="155">
        <f t="shared" si="1"/>
        <v>0</v>
      </c>
      <c r="I25" s="231">
        <f t="shared" si="2"/>
        <v>0</v>
      </c>
    </row>
    <row r="26" spans="2:9">
      <c r="B26" s="237"/>
      <c r="C26" s="131"/>
      <c r="D26" s="238"/>
      <c r="E26" s="239"/>
      <c r="F26" s="155">
        <f t="shared" si="0"/>
        <v>0</v>
      </c>
      <c r="G26" s="239"/>
      <c r="H26" s="155">
        <f t="shared" si="1"/>
        <v>0</v>
      </c>
      <c r="I26" s="231">
        <f t="shared" si="2"/>
        <v>0</v>
      </c>
    </row>
    <row r="27" spans="2:9">
      <c r="B27" s="237"/>
      <c r="C27" s="131"/>
      <c r="D27" s="238"/>
      <c r="E27" s="239"/>
      <c r="F27" s="155">
        <f t="shared" si="0"/>
        <v>0</v>
      </c>
      <c r="G27" s="239"/>
      <c r="H27" s="155">
        <f t="shared" si="1"/>
        <v>0</v>
      </c>
      <c r="I27" s="231">
        <f t="shared" si="2"/>
        <v>0</v>
      </c>
    </row>
    <row r="28" spans="2:9">
      <c r="B28" s="237"/>
      <c r="C28" s="131"/>
      <c r="D28" s="238"/>
      <c r="E28" s="239"/>
      <c r="F28" s="155">
        <f t="shared" si="0"/>
        <v>0</v>
      </c>
      <c r="G28" s="239"/>
      <c r="H28" s="155">
        <f t="shared" si="1"/>
        <v>0</v>
      </c>
      <c r="I28" s="231">
        <f t="shared" si="2"/>
        <v>0</v>
      </c>
    </row>
    <row r="29" spans="2:9">
      <c r="B29" s="237"/>
      <c r="C29" s="131"/>
      <c r="D29" s="238"/>
      <c r="E29" s="239"/>
      <c r="F29" s="155">
        <f t="shared" si="0"/>
        <v>0</v>
      </c>
      <c r="G29" s="239"/>
      <c r="H29" s="155">
        <f t="shared" si="1"/>
        <v>0</v>
      </c>
      <c r="I29" s="231">
        <f t="shared" si="2"/>
        <v>0</v>
      </c>
    </row>
    <row r="30" spans="2:9">
      <c r="B30" s="237"/>
      <c r="C30" s="131"/>
      <c r="D30" s="238"/>
      <c r="E30" s="239"/>
      <c r="F30" s="155">
        <f t="shared" si="0"/>
        <v>0</v>
      </c>
      <c r="G30" s="239"/>
      <c r="H30" s="155">
        <f t="shared" si="1"/>
        <v>0</v>
      </c>
      <c r="I30" s="231">
        <f t="shared" si="2"/>
        <v>0</v>
      </c>
    </row>
    <row r="31" spans="2:9">
      <c r="B31" s="237"/>
      <c r="C31" s="131"/>
      <c r="D31" s="238"/>
      <c r="E31" s="239"/>
      <c r="F31" s="155">
        <f t="shared" si="0"/>
        <v>0</v>
      </c>
      <c r="G31" s="239"/>
      <c r="H31" s="155">
        <f t="shared" si="1"/>
        <v>0</v>
      </c>
      <c r="I31" s="231">
        <f t="shared" si="2"/>
        <v>0</v>
      </c>
    </row>
    <row r="32" spans="2:9">
      <c r="B32" s="237"/>
      <c r="C32" s="131"/>
      <c r="D32" s="238"/>
      <c r="E32" s="239"/>
      <c r="F32" s="155">
        <f t="shared" si="0"/>
        <v>0</v>
      </c>
      <c r="G32" s="239"/>
      <c r="H32" s="155">
        <f t="shared" si="1"/>
        <v>0</v>
      </c>
      <c r="I32" s="231">
        <f t="shared" si="2"/>
        <v>0</v>
      </c>
    </row>
    <row r="33" spans="2:9">
      <c r="B33" s="237"/>
      <c r="C33" s="131"/>
      <c r="D33" s="238"/>
      <c r="E33" s="239"/>
      <c r="F33" s="155">
        <f t="shared" si="0"/>
        <v>0</v>
      </c>
      <c r="G33" s="239"/>
      <c r="H33" s="155">
        <f t="shared" si="1"/>
        <v>0</v>
      </c>
      <c r="I33" s="231">
        <f t="shared" si="2"/>
        <v>0</v>
      </c>
    </row>
    <row r="34" spans="2:9">
      <c r="B34" s="237"/>
      <c r="C34" s="131"/>
      <c r="D34" s="238"/>
      <c r="E34" s="239"/>
      <c r="F34" s="155">
        <f t="shared" si="0"/>
        <v>0</v>
      </c>
      <c r="G34" s="239"/>
      <c r="H34" s="155">
        <f t="shared" si="1"/>
        <v>0</v>
      </c>
      <c r="I34" s="231">
        <f t="shared" si="2"/>
        <v>0</v>
      </c>
    </row>
    <row r="35" spans="2:9">
      <c r="B35" s="237"/>
      <c r="C35" s="131"/>
      <c r="D35" s="238"/>
      <c r="E35" s="239"/>
      <c r="F35" s="155">
        <f t="shared" si="0"/>
        <v>0</v>
      </c>
      <c r="G35" s="239"/>
      <c r="H35" s="155">
        <f t="shared" si="1"/>
        <v>0</v>
      </c>
      <c r="I35" s="231">
        <f t="shared" si="2"/>
        <v>0</v>
      </c>
    </row>
    <row r="36" spans="2:9">
      <c r="B36" s="237"/>
      <c r="C36" s="131"/>
      <c r="D36" s="238"/>
      <c r="E36" s="239"/>
      <c r="F36" s="155">
        <f t="shared" si="0"/>
        <v>0</v>
      </c>
      <c r="G36" s="239"/>
      <c r="H36" s="155">
        <f t="shared" si="1"/>
        <v>0</v>
      </c>
      <c r="I36" s="231">
        <f t="shared" si="2"/>
        <v>0</v>
      </c>
    </row>
    <row r="37" spans="2:9">
      <c r="B37" s="237"/>
      <c r="C37" s="131"/>
      <c r="D37" s="238"/>
      <c r="E37" s="239"/>
      <c r="F37" s="155">
        <f t="shared" si="0"/>
        <v>0</v>
      </c>
      <c r="G37" s="239"/>
      <c r="H37" s="155">
        <f t="shared" si="1"/>
        <v>0</v>
      </c>
      <c r="I37" s="231">
        <f t="shared" si="2"/>
        <v>0</v>
      </c>
    </row>
    <row r="38" spans="2:9">
      <c r="B38" s="237"/>
      <c r="C38" s="131"/>
      <c r="D38" s="238"/>
      <c r="E38" s="239"/>
      <c r="F38" s="155">
        <f t="shared" si="0"/>
        <v>0</v>
      </c>
      <c r="G38" s="239"/>
      <c r="H38" s="155">
        <f t="shared" si="1"/>
        <v>0</v>
      </c>
      <c r="I38" s="231">
        <f t="shared" si="2"/>
        <v>0</v>
      </c>
    </row>
    <row r="39" spans="2:9">
      <c r="B39" s="237"/>
      <c r="C39" s="131"/>
      <c r="D39" s="238"/>
      <c r="E39" s="239"/>
      <c r="F39" s="155">
        <f t="shared" si="0"/>
        <v>0</v>
      </c>
      <c r="G39" s="239"/>
      <c r="H39" s="155">
        <f t="shared" si="1"/>
        <v>0</v>
      </c>
      <c r="I39" s="231">
        <f t="shared" si="2"/>
        <v>0</v>
      </c>
    </row>
    <row r="40" spans="2:9">
      <c r="B40" s="237"/>
      <c r="C40" s="131"/>
      <c r="D40" s="238"/>
      <c r="E40" s="239"/>
      <c r="F40" s="155">
        <f t="shared" si="0"/>
        <v>0</v>
      </c>
      <c r="G40" s="239"/>
      <c r="H40" s="155">
        <f t="shared" si="1"/>
        <v>0</v>
      </c>
      <c r="I40" s="231">
        <f t="shared" si="2"/>
        <v>0</v>
      </c>
    </row>
    <row r="41" spans="2:9">
      <c r="B41" s="237"/>
      <c r="C41" s="131"/>
      <c r="D41" s="238"/>
      <c r="E41" s="239"/>
      <c r="F41" s="155">
        <f t="shared" si="0"/>
        <v>0</v>
      </c>
      <c r="G41" s="239"/>
      <c r="H41" s="155">
        <f t="shared" si="1"/>
        <v>0</v>
      </c>
      <c r="I41" s="231">
        <f t="shared" si="2"/>
        <v>0</v>
      </c>
    </row>
    <row r="42" spans="2:9">
      <c r="B42" s="237"/>
      <c r="C42" s="131"/>
      <c r="D42" s="238"/>
      <c r="E42" s="239"/>
      <c r="F42" s="155">
        <f t="shared" si="0"/>
        <v>0</v>
      </c>
      <c r="G42" s="239"/>
      <c r="H42" s="155">
        <f t="shared" si="1"/>
        <v>0</v>
      </c>
      <c r="I42" s="231">
        <f t="shared" si="2"/>
        <v>0</v>
      </c>
    </row>
    <row r="43" spans="2:9">
      <c r="B43" s="237"/>
      <c r="C43" s="131"/>
      <c r="D43" s="238"/>
      <c r="E43" s="239"/>
      <c r="F43" s="155">
        <f t="shared" si="0"/>
        <v>0</v>
      </c>
      <c r="G43" s="239"/>
      <c r="H43" s="155">
        <f t="shared" si="1"/>
        <v>0</v>
      </c>
      <c r="I43" s="231">
        <f t="shared" si="2"/>
        <v>0</v>
      </c>
    </row>
    <row r="44" spans="2:9">
      <c r="B44" s="237"/>
      <c r="C44" s="131"/>
      <c r="D44" s="238"/>
      <c r="E44" s="239"/>
      <c r="F44" s="155">
        <f t="shared" si="0"/>
        <v>0</v>
      </c>
      <c r="G44" s="239"/>
      <c r="H44" s="155">
        <f t="shared" si="1"/>
        <v>0</v>
      </c>
      <c r="I44" s="231">
        <f t="shared" si="2"/>
        <v>0</v>
      </c>
    </row>
    <row r="45" spans="2:9">
      <c r="B45" s="237"/>
      <c r="C45" s="131"/>
      <c r="D45" s="238"/>
      <c r="E45" s="239"/>
      <c r="F45" s="155">
        <f t="shared" si="0"/>
        <v>0</v>
      </c>
      <c r="G45" s="239"/>
      <c r="H45" s="155">
        <f t="shared" si="1"/>
        <v>0</v>
      </c>
      <c r="I45" s="231">
        <f t="shared" si="2"/>
        <v>0</v>
      </c>
    </row>
    <row r="46" spans="2:9">
      <c r="B46" s="237"/>
      <c r="C46" s="131"/>
      <c r="D46" s="238"/>
      <c r="E46" s="239"/>
      <c r="F46" s="155">
        <f t="shared" si="0"/>
        <v>0</v>
      </c>
      <c r="G46" s="239"/>
      <c r="H46" s="155">
        <f t="shared" si="1"/>
        <v>0</v>
      </c>
      <c r="I46" s="231">
        <f t="shared" si="2"/>
        <v>0</v>
      </c>
    </row>
    <row r="47" spans="2:9">
      <c r="B47" s="237"/>
      <c r="C47" s="131"/>
      <c r="D47" s="238"/>
      <c r="E47" s="239"/>
      <c r="F47" s="155">
        <f t="shared" si="0"/>
        <v>0</v>
      </c>
      <c r="G47" s="239"/>
      <c r="H47" s="155">
        <f t="shared" si="1"/>
        <v>0</v>
      </c>
      <c r="I47" s="231">
        <f t="shared" si="2"/>
        <v>0</v>
      </c>
    </row>
    <row r="48" spans="2:9">
      <c r="B48" s="237"/>
      <c r="C48" s="131"/>
      <c r="D48" s="238"/>
      <c r="E48" s="239"/>
      <c r="F48" s="155">
        <f t="shared" si="0"/>
        <v>0</v>
      </c>
      <c r="G48" s="239"/>
      <c r="H48" s="155">
        <f t="shared" si="1"/>
        <v>0</v>
      </c>
      <c r="I48" s="231">
        <f t="shared" si="2"/>
        <v>0</v>
      </c>
    </row>
    <row r="49" spans="2:9">
      <c r="B49" s="237"/>
      <c r="C49" s="131"/>
      <c r="D49" s="238"/>
      <c r="E49" s="239"/>
      <c r="F49" s="155">
        <f t="shared" si="0"/>
        <v>0</v>
      </c>
      <c r="G49" s="239"/>
      <c r="H49" s="155">
        <f t="shared" si="1"/>
        <v>0</v>
      </c>
      <c r="I49" s="231">
        <f t="shared" si="2"/>
        <v>0</v>
      </c>
    </row>
    <row r="50" spans="2:9">
      <c r="B50" s="237"/>
      <c r="C50" s="131"/>
      <c r="D50" s="238"/>
      <c r="E50" s="239"/>
      <c r="F50" s="155">
        <f t="shared" si="0"/>
        <v>0</v>
      </c>
      <c r="G50" s="239"/>
      <c r="H50" s="155">
        <f t="shared" si="1"/>
        <v>0</v>
      </c>
      <c r="I50" s="231">
        <f t="shared" si="2"/>
        <v>0</v>
      </c>
    </row>
    <row r="51" spans="2:9">
      <c r="B51" s="237"/>
      <c r="C51" s="131"/>
      <c r="D51" s="238"/>
      <c r="E51" s="239"/>
      <c r="F51" s="155">
        <f t="shared" si="0"/>
        <v>0</v>
      </c>
      <c r="G51" s="239"/>
      <c r="H51" s="155">
        <f t="shared" si="1"/>
        <v>0</v>
      </c>
      <c r="I51" s="231">
        <f t="shared" si="2"/>
        <v>0</v>
      </c>
    </row>
    <row r="52" spans="2:9">
      <c r="B52" s="237"/>
      <c r="C52" s="131"/>
      <c r="D52" s="238"/>
      <c r="E52" s="239"/>
      <c r="F52" s="155">
        <f t="shared" si="0"/>
        <v>0</v>
      </c>
      <c r="G52" s="239"/>
      <c r="H52" s="155">
        <f t="shared" si="1"/>
        <v>0</v>
      </c>
      <c r="I52" s="231">
        <f t="shared" si="2"/>
        <v>0</v>
      </c>
    </row>
    <row r="53" spans="2:9">
      <c r="B53" s="237"/>
      <c r="C53" s="131"/>
      <c r="D53" s="238"/>
      <c r="E53" s="239"/>
      <c r="F53" s="155">
        <f t="shared" si="0"/>
        <v>0</v>
      </c>
      <c r="G53" s="239"/>
      <c r="H53" s="155">
        <f t="shared" si="1"/>
        <v>0</v>
      </c>
      <c r="I53" s="231">
        <f t="shared" si="2"/>
        <v>0</v>
      </c>
    </row>
    <row r="54" spans="2:9">
      <c r="B54" s="237"/>
      <c r="C54" s="131"/>
      <c r="D54" s="238"/>
      <c r="E54" s="239"/>
      <c r="F54" s="155">
        <f t="shared" si="0"/>
        <v>0</v>
      </c>
      <c r="G54" s="239"/>
      <c r="H54" s="155">
        <f t="shared" si="1"/>
        <v>0</v>
      </c>
      <c r="I54" s="231">
        <f t="shared" si="2"/>
        <v>0</v>
      </c>
    </row>
    <row r="55" spans="2:9" ht="15.75" thickBot="1">
      <c r="B55" s="240"/>
      <c r="C55" s="134"/>
      <c r="D55" s="241"/>
      <c r="E55" s="242"/>
      <c r="F55" s="157">
        <f t="shared" si="0"/>
        <v>0</v>
      </c>
      <c r="G55" s="242"/>
      <c r="H55" s="157">
        <f t="shared" si="1"/>
        <v>0</v>
      </c>
      <c r="I55" s="233">
        <f t="shared" si="2"/>
        <v>0</v>
      </c>
    </row>
    <row r="56" spans="2:9" ht="15.75" thickBot="1"/>
    <row r="57" spans="2:9" ht="15.75" thickBot="1">
      <c r="E57" s="225" t="s">
        <v>145</v>
      </c>
      <c r="F57" s="250"/>
      <c r="G57" s="250"/>
      <c r="H57" s="226"/>
      <c r="I57" s="251">
        <f>SUM(I6:I55)</f>
        <v>0</v>
      </c>
    </row>
    <row r="58" spans="2:9" ht="15.75" thickBot="1"/>
    <row r="59" spans="2:9" ht="15.75" thickBot="1">
      <c r="E59" s="225" t="s">
        <v>144</v>
      </c>
      <c r="F59" s="250"/>
      <c r="G59" s="250"/>
      <c r="H59" s="226"/>
      <c r="I59" s="243"/>
    </row>
    <row r="60" spans="2:9" ht="15.75" thickBot="1"/>
    <row r="61" spans="2:9" ht="15.75" thickBot="1">
      <c r="E61" s="225" t="s">
        <v>70</v>
      </c>
      <c r="F61" s="250"/>
      <c r="G61" s="250"/>
      <c r="H61" s="226"/>
      <c r="I61" s="252">
        <f>I57+I59</f>
        <v>0</v>
      </c>
    </row>
  </sheetData>
  <sheetProtection password="E856" sheet="1" objects="1" scenarios="1"/>
  <mergeCells count="4">
    <mergeCell ref="E57:H57"/>
    <mergeCell ref="E61:H61"/>
    <mergeCell ref="E59:H59"/>
    <mergeCell ref="B2:I2"/>
  </mergeCells>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rgb="FFFFC000"/>
  </sheetPr>
  <dimension ref="B1:I61"/>
  <sheetViews>
    <sheetView showGridLines="0" workbookViewId="0">
      <pane ySplit="5" topLeftCell="A6" activePane="bottomLeft" state="frozen"/>
      <selection pane="bottomLeft"/>
    </sheetView>
  </sheetViews>
  <sheetFormatPr defaultRowHeight="15"/>
  <cols>
    <col min="1" max="1" width="1.42578125" style="126" customWidth="1"/>
    <col min="2" max="2" width="30" style="126" customWidth="1"/>
    <col min="3" max="10" width="20.42578125" style="126" customWidth="1"/>
    <col min="11" max="16384" width="9.140625" style="126"/>
  </cols>
  <sheetData>
    <row r="1" spans="2:9" ht="9" customHeight="1" thickBot="1"/>
    <row r="2" spans="2:9" ht="27" thickBot="1">
      <c r="B2" s="136" t="s">
        <v>120</v>
      </c>
      <c r="C2" s="137"/>
      <c r="D2" s="137"/>
      <c r="E2" s="137"/>
      <c r="F2" s="137"/>
      <c r="G2" s="137"/>
      <c r="H2" s="137"/>
      <c r="I2" s="138"/>
    </row>
    <row r="3" spans="2:9" ht="9.75" customHeight="1" thickBot="1"/>
    <row r="4" spans="2:9" ht="25.5" customHeight="1" thickBot="1">
      <c r="B4" s="244">
        <v>1</v>
      </c>
      <c r="C4" s="245">
        <v>2</v>
      </c>
      <c r="D4" s="245">
        <v>3</v>
      </c>
      <c r="E4" s="245">
        <v>4</v>
      </c>
      <c r="F4" s="245">
        <v>5</v>
      </c>
      <c r="G4" s="245">
        <v>6</v>
      </c>
      <c r="H4" s="245">
        <v>7</v>
      </c>
      <c r="I4" s="246">
        <v>8</v>
      </c>
    </row>
    <row r="5" spans="2:9" ht="75.75" thickBot="1">
      <c r="B5" s="253" t="s">
        <v>69</v>
      </c>
      <c r="C5" s="254" t="s">
        <v>136</v>
      </c>
      <c r="D5" s="254" t="s">
        <v>64</v>
      </c>
      <c r="E5" s="254" t="s">
        <v>66</v>
      </c>
      <c r="F5" s="254" t="s">
        <v>67</v>
      </c>
      <c r="G5" s="254" t="s">
        <v>65</v>
      </c>
      <c r="H5" s="254" t="s">
        <v>68</v>
      </c>
      <c r="I5" s="255" t="s">
        <v>146</v>
      </c>
    </row>
    <row r="6" spans="2:9">
      <c r="B6" s="127"/>
      <c r="C6" s="234"/>
      <c r="D6" s="235"/>
      <c r="E6" s="236"/>
      <c r="F6" s="153">
        <f>D6*E6</f>
        <v>0</v>
      </c>
      <c r="G6" s="236"/>
      <c r="H6" s="153">
        <f>D6*G6</f>
        <v>0</v>
      </c>
      <c r="I6" s="229">
        <f>F6-H6</f>
        <v>0</v>
      </c>
    </row>
    <row r="7" spans="2:9">
      <c r="B7" s="237"/>
      <c r="C7" s="131"/>
      <c r="D7" s="238"/>
      <c r="E7" s="239"/>
      <c r="F7" s="155">
        <f t="shared" ref="F7:F55" si="0">D7*E7</f>
        <v>0</v>
      </c>
      <c r="G7" s="239"/>
      <c r="H7" s="155">
        <f t="shared" ref="H7:H55" si="1">D7*G7</f>
        <v>0</v>
      </c>
      <c r="I7" s="231">
        <f t="shared" ref="I7:I55" si="2">F7-H7</f>
        <v>0</v>
      </c>
    </row>
    <row r="8" spans="2:9">
      <c r="B8" s="237"/>
      <c r="C8" s="131"/>
      <c r="D8" s="238"/>
      <c r="E8" s="239"/>
      <c r="F8" s="155">
        <f t="shared" si="0"/>
        <v>0</v>
      </c>
      <c r="G8" s="239"/>
      <c r="H8" s="155">
        <f t="shared" si="1"/>
        <v>0</v>
      </c>
      <c r="I8" s="231">
        <f t="shared" si="2"/>
        <v>0</v>
      </c>
    </row>
    <row r="9" spans="2:9">
      <c r="B9" s="237"/>
      <c r="C9" s="131"/>
      <c r="D9" s="238"/>
      <c r="E9" s="239"/>
      <c r="F9" s="155">
        <f t="shared" si="0"/>
        <v>0</v>
      </c>
      <c r="G9" s="239"/>
      <c r="H9" s="155">
        <f t="shared" si="1"/>
        <v>0</v>
      </c>
      <c r="I9" s="231">
        <f t="shared" si="2"/>
        <v>0</v>
      </c>
    </row>
    <row r="10" spans="2:9">
      <c r="B10" s="237"/>
      <c r="C10" s="131"/>
      <c r="D10" s="238"/>
      <c r="E10" s="239"/>
      <c r="F10" s="155">
        <f t="shared" si="0"/>
        <v>0</v>
      </c>
      <c r="G10" s="239"/>
      <c r="H10" s="155">
        <f t="shared" si="1"/>
        <v>0</v>
      </c>
      <c r="I10" s="231">
        <f t="shared" si="2"/>
        <v>0</v>
      </c>
    </row>
    <row r="11" spans="2:9">
      <c r="B11" s="237"/>
      <c r="C11" s="131"/>
      <c r="D11" s="238"/>
      <c r="E11" s="239"/>
      <c r="F11" s="155">
        <f t="shared" si="0"/>
        <v>0</v>
      </c>
      <c r="G11" s="239"/>
      <c r="H11" s="155">
        <f t="shared" si="1"/>
        <v>0</v>
      </c>
      <c r="I11" s="231">
        <f t="shared" si="2"/>
        <v>0</v>
      </c>
    </row>
    <row r="12" spans="2:9">
      <c r="B12" s="237"/>
      <c r="C12" s="131"/>
      <c r="D12" s="238"/>
      <c r="E12" s="239"/>
      <c r="F12" s="155">
        <f t="shared" si="0"/>
        <v>0</v>
      </c>
      <c r="G12" s="239"/>
      <c r="H12" s="155">
        <f t="shared" si="1"/>
        <v>0</v>
      </c>
      <c r="I12" s="231">
        <f t="shared" si="2"/>
        <v>0</v>
      </c>
    </row>
    <row r="13" spans="2:9">
      <c r="B13" s="237"/>
      <c r="C13" s="131"/>
      <c r="D13" s="238"/>
      <c r="E13" s="239"/>
      <c r="F13" s="155">
        <f t="shared" si="0"/>
        <v>0</v>
      </c>
      <c r="G13" s="239"/>
      <c r="H13" s="155">
        <f t="shared" si="1"/>
        <v>0</v>
      </c>
      <c r="I13" s="231">
        <f t="shared" si="2"/>
        <v>0</v>
      </c>
    </row>
    <row r="14" spans="2:9">
      <c r="B14" s="237"/>
      <c r="C14" s="131"/>
      <c r="D14" s="238"/>
      <c r="E14" s="239"/>
      <c r="F14" s="155">
        <f t="shared" si="0"/>
        <v>0</v>
      </c>
      <c r="G14" s="239"/>
      <c r="H14" s="155">
        <f t="shared" si="1"/>
        <v>0</v>
      </c>
      <c r="I14" s="231">
        <f t="shared" si="2"/>
        <v>0</v>
      </c>
    </row>
    <row r="15" spans="2:9">
      <c r="B15" s="237"/>
      <c r="C15" s="131"/>
      <c r="D15" s="238"/>
      <c r="E15" s="239"/>
      <c r="F15" s="155">
        <f t="shared" si="0"/>
        <v>0</v>
      </c>
      <c r="G15" s="239"/>
      <c r="H15" s="155">
        <f t="shared" si="1"/>
        <v>0</v>
      </c>
      <c r="I15" s="231">
        <f t="shared" si="2"/>
        <v>0</v>
      </c>
    </row>
    <row r="16" spans="2:9">
      <c r="B16" s="237"/>
      <c r="C16" s="131"/>
      <c r="D16" s="238"/>
      <c r="E16" s="239"/>
      <c r="F16" s="155">
        <f t="shared" si="0"/>
        <v>0</v>
      </c>
      <c r="G16" s="239"/>
      <c r="H16" s="155">
        <f t="shared" si="1"/>
        <v>0</v>
      </c>
      <c r="I16" s="231">
        <f t="shared" si="2"/>
        <v>0</v>
      </c>
    </row>
    <row r="17" spans="2:9">
      <c r="B17" s="237"/>
      <c r="C17" s="131"/>
      <c r="D17" s="238"/>
      <c r="E17" s="239"/>
      <c r="F17" s="155">
        <f t="shared" si="0"/>
        <v>0</v>
      </c>
      <c r="G17" s="239"/>
      <c r="H17" s="155">
        <f t="shared" si="1"/>
        <v>0</v>
      </c>
      <c r="I17" s="231">
        <f t="shared" si="2"/>
        <v>0</v>
      </c>
    </row>
    <row r="18" spans="2:9">
      <c r="B18" s="237"/>
      <c r="C18" s="131"/>
      <c r="D18" s="238"/>
      <c r="E18" s="239"/>
      <c r="F18" s="155">
        <f t="shared" si="0"/>
        <v>0</v>
      </c>
      <c r="G18" s="239"/>
      <c r="H18" s="155">
        <f t="shared" si="1"/>
        <v>0</v>
      </c>
      <c r="I18" s="231">
        <f t="shared" si="2"/>
        <v>0</v>
      </c>
    </row>
    <row r="19" spans="2:9">
      <c r="B19" s="237"/>
      <c r="C19" s="131"/>
      <c r="D19" s="238"/>
      <c r="E19" s="239"/>
      <c r="F19" s="155">
        <f t="shared" si="0"/>
        <v>0</v>
      </c>
      <c r="G19" s="239"/>
      <c r="H19" s="155">
        <f t="shared" si="1"/>
        <v>0</v>
      </c>
      <c r="I19" s="231">
        <f t="shared" si="2"/>
        <v>0</v>
      </c>
    </row>
    <row r="20" spans="2:9">
      <c r="B20" s="237"/>
      <c r="C20" s="131"/>
      <c r="D20" s="238"/>
      <c r="E20" s="239"/>
      <c r="F20" s="155">
        <f t="shared" si="0"/>
        <v>0</v>
      </c>
      <c r="G20" s="239"/>
      <c r="H20" s="155">
        <f t="shared" si="1"/>
        <v>0</v>
      </c>
      <c r="I20" s="231">
        <f t="shared" si="2"/>
        <v>0</v>
      </c>
    </row>
    <row r="21" spans="2:9">
      <c r="B21" s="237"/>
      <c r="C21" s="131"/>
      <c r="D21" s="238"/>
      <c r="E21" s="239"/>
      <c r="F21" s="155">
        <f t="shared" si="0"/>
        <v>0</v>
      </c>
      <c r="G21" s="239"/>
      <c r="H21" s="155">
        <f t="shared" si="1"/>
        <v>0</v>
      </c>
      <c r="I21" s="231">
        <f t="shared" si="2"/>
        <v>0</v>
      </c>
    </row>
    <row r="22" spans="2:9">
      <c r="B22" s="237"/>
      <c r="C22" s="131"/>
      <c r="D22" s="238"/>
      <c r="E22" s="239"/>
      <c r="F22" s="155">
        <f t="shared" si="0"/>
        <v>0</v>
      </c>
      <c r="G22" s="239"/>
      <c r="H22" s="155">
        <f t="shared" si="1"/>
        <v>0</v>
      </c>
      <c r="I22" s="231">
        <f t="shared" si="2"/>
        <v>0</v>
      </c>
    </row>
    <row r="23" spans="2:9">
      <c r="B23" s="237"/>
      <c r="C23" s="131"/>
      <c r="D23" s="238"/>
      <c r="E23" s="239"/>
      <c r="F23" s="155">
        <f t="shared" si="0"/>
        <v>0</v>
      </c>
      <c r="G23" s="239"/>
      <c r="H23" s="155">
        <f t="shared" si="1"/>
        <v>0</v>
      </c>
      <c r="I23" s="231">
        <f t="shared" si="2"/>
        <v>0</v>
      </c>
    </row>
    <row r="24" spans="2:9">
      <c r="B24" s="237"/>
      <c r="C24" s="131"/>
      <c r="D24" s="238"/>
      <c r="E24" s="239"/>
      <c r="F24" s="155">
        <f t="shared" si="0"/>
        <v>0</v>
      </c>
      <c r="G24" s="239"/>
      <c r="H24" s="155">
        <f t="shared" si="1"/>
        <v>0</v>
      </c>
      <c r="I24" s="231">
        <f t="shared" si="2"/>
        <v>0</v>
      </c>
    </row>
    <row r="25" spans="2:9">
      <c r="B25" s="237"/>
      <c r="C25" s="131"/>
      <c r="D25" s="238"/>
      <c r="E25" s="239"/>
      <c r="F25" s="155">
        <f t="shared" si="0"/>
        <v>0</v>
      </c>
      <c r="G25" s="239"/>
      <c r="H25" s="155">
        <f t="shared" si="1"/>
        <v>0</v>
      </c>
      <c r="I25" s="231">
        <f t="shared" si="2"/>
        <v>0</v>
      </c>
    </row>
    <row r="26" spans="2:9">
      <c r="B26" s="237"/>
      <c r="C26" s="131"/>
      <c r="D26" s="238"/>
      <c r="E26" s="239"/>
      <c r="F26" s="155">
        <f t="shared" si="0"/>
        <v>0</v>
      </c>
      <c r="G26" s="239"/>
      <c r="H26" s="155">
        <f t="shared" si="1"/>
        <v>0</v>
      </c>
      <c r="I26" s="231">
        <f t="shared" si="2"/>
        <v>0</v>
      </c>
    </row>
    <row r="27" spans="2:9">
      <c r="B27" s="237"/>
      <c r="C27" s="131"/>
      <c r="D27" s="238"/>
      <c r="E27" s="239"/>
      <c r="F27" s="155">
        <f t="shared" si="0"/>
        <v>0</v>
      </c>
      <c r="G27" s="239"/>
      <c r="H27" s="155">
        <f t="shared" si="1"/>
        <v>0</v>
      </c>
      <c r="I27" s="231">
        <f t="shared" si="2"/>
        <v>0</v>
      </c>
    </row>
    <row r="28" spans="2:9">
      <c r="B28" s="237"/>
      <c r="C28" s="131"/>
      <c r="D28" s="238"/>
      <c r="E28" s="239"/>
      <c r="F28" s="155">
        <f t="shared" si="0"/>
        <v>0</v>
      </c>
      <c r="G28" s="239"/>
      <c r="H28" s="155">
        <f t="shared" si="1"/>
        <v>0</v>
      </c>
      <c r="I28" s="231">
        <f t="shared" si="2"/>
        <v>0</v>
      </c>
    </row>
    <row r="29" spans="2:9">
      <c r="B29" s="237"/>
      <c r="C29" s="131"/>
      <c r="D29" s="238"/>
      <c r="E29" s="239"/>
      <c r="F29" s="155">
        <f t="shared" si="0"/>
        <v>0</v>
      </c>
      <c r="G29" s="239"/>
      <c r="H29" s="155">
        <f t="shared" si="1"/>
        <v>0</v>
      </c>
      <c r="I29" s="231">
        <f t="shared" si="2"/>
        <v>0</v>
      </c>
    </row>
    <row r="30" spans="2:9">
      <c r="B30" s="237"/>
      <c r="C30" s="131"/>
      <c r="D30" s="238"/>
      <c r="E30" s="239"/>
      <c r="F30" s="155">
        <f t="shared" si="0"/>
        <v>0</v>
      </c>
      <c r="G30" s="239"/>
      <c r="H30" s="155">
        <f t="shared" si="1"/>
        <v>0</v>
      </c>
      <c r="I30" s="231">
        <f t="shared" si="2"/>
        <v>0</v>
      </c>
    </row>
    <row r="31" spans="2:9">
      <c r="B31" s="237"/>
      <c r="C31" s="131"/>
      <c r="D31" s="238"/>
      <c r="E31" s="239"/>
      <c r="F31" s="155">
        <f t="shared" si="0"/>
        <v>0</v>
      </c>
      <c r="G31" s="239"/>
      <c r="H31" s="155">
        <f t="shared" si="1"/>
        <v>0</v>
      </c>
      <c r="I31" s="231">
        <f t="shared" si="2"/>
        <v>0</v>
      </c>
    </row>
    <row r="32" spans="2:9">
      <c r="B32" s="237"/>
      <c r="C32" s="131"/>
      <c r="D32" s="238"/>
      <c r="E32" s="239"/>
      <c r="F32" s="155">
        <f t="shared" si="0"/>
        <v>0</v>
      </c>
      <c r="G32" s="239"/>
      <c r="H32" s="155">
        <f t="shared" si="1"/>
        <v>0</v>
      </c>
      <c r="I32" s="231">
        <f t="shared" si="2"/>
        <v>0</v>
      </c>
    </row>
    <row r="33" spans="2:9">
      <c r="B33" s="237"/>
      <c r="C33" s="131"/>
      <c r="D33" s="238"/>
      <c r="E33" s="239"/>
      <c r="F33" s="155">
        <f t="shared" si="0"/>
        <v>0</v>
      </c>
      <c r="G33" s="239"/>
      <c r="H33" s="155">
        <f t="shared" si="1"/>
        <v>0</v>
      </c>
      <c r="I33" s="231">
        <f t="shared" si="2"/>
        <v>0</v>
      </c>
    </row>
    <row r="34" spans="2:9">
      <c r="B34" s="237"/>
      <c r="C34" s="131"/>
      <c r="D34" s="238"/>
      <c r="E34" s="239"/>
      <c r="F34" s="155">
        <f t="shared" si="0"/>
        <v>0</v>
      </c>
      <c r="G34" s="239"/>
      <c r="H34" s="155">
        <f t="shared" si="1"/>
        <v>0</v>
      </c>
      <c r="I34" s="231">
        <f t="shared" si="2"/>
        <v>0</v>
      </c>
    </row>
    <row r="35" spans="2:9">
      <c r="B35" s="237"/>
      <c r="C35" s="131"/>
      <c r="D35" s="238"/>
      <c r="E35" s="239"/>
      <c r="F35" s="155">
        <f t="shared" si="0"/>
        <v>0</v>
      </c>
      <c r="G35" s="239"/>
      <c r="H35" s="155">
        <f t="shared" si="1"/>
        <v>0</v>
      </c>
      <c r="I35" s="231">
        <f t="shared" si="2"/>
        <v>0</v>
      </c>
    </row>
    <row r="36" spans="2:9">
      <c r="B36" s="237"/>
      <c r="C36" s="131"/>
      <c r="D36" s="238"/>
      <c r="E36" s="239"/>
      <c r="F36" s="155">
        <f t="shared" si="0"/>
        <v>0</v>
      </c>
      <c r="G36" s="239"/>
      <c r="H36" s="155">
        <f t="shared" si="1"/>
        <v>0</v>
      </c>
      <c r="I36" s="231">
        <f t="shared" si="2"/>
        <v>0</v>
      </c>
    </row>
    <row r="37" spans="2:9">
      <c r="B37" s="237"/>
      <c r="C37" s="131"/>
      <c r="D37" s="238"/>
      <c r="E37" s="239"/>
      <c r="F37" s="155">
        <f t="shared" si="0"/>
        <v>0</v>
      </c>
      <c r="G37" s="239"/>
      <c r="H37" s="155">
        <f t="shared" si="1"/>
        <v>0</v>
      </c>
      <c r="I37" s="231">
        <f t="shared" si="2"/>
        <v>0</v>
      </c>
    </row>
    <row r="38" spans="2:9">
      <c r="B38" s="237"/>
      <c r="C38" s="131"/>
      <c r="D38" s="238"/>
      <c r="E38" s="239"/>
      <c r="F38" s="155">
        <f t="shared" si="0"/>
        <v>0</v>
      </c>
      <c r="G38" s="239"/>
      <c r="H38" s="155">
        <f t="shared" si="1"/>
        <v>0</v>
      </c>
      <c r="I38" s="231">
        <f t="shared" si="2"/>
        <v>0</v>
      </c>
    </row>
    <row r="39" spans="2:9">
      <c r="B39" s="237"/>
      <c r="C39" s="131"/>
      <c r="D39" s="238"/>
      <c r="E39" s="239"/>
      <c r="F39" s="155">
        <f t="shared" si="0"/>
        <v>0</v>
      </c>
      <c r="G39" s="239"/>
      <c r="H39" s="155">
        <f t="shared" si="1"/>
        <v>0</v>
      </c>
      <c r="I39" s="231">
        <f t="shared" si="2"/>
        <v>0</v>
      </c>
    </row>
    <row r="40" spans="2:9">
      <c r="B40" s="237"/>
      <c r="C40" s="131"/>
      <c r="D40" s="238"/>
      <c r="E40" s="239"/>
      <c r="F40" s="155">
        <f t="shared" si="0"/>
        <v>0</v>
      </c>
      <c r="G40" s="239"/>
      <c r="H40" s="155">
        <f t="shared" si="1"/>
        <v>0</v>
      </c>
      <c r="I40" s="231">
        <f t="shared" si="2"/>
        <v>0</v>
      </c>
    </row>
    <row r="41" spans="2:9">
      <c r="B41" s="237"/>
      <c r="C41" s="131"/>
      <c r="D41" s="238"/>
      <c r="E41" s="239"/>
      <c r="F41" s="155">
        <f t="shared" si="0"/>
        <v>0</v>
      </c>
      <c r="G41" s="239"/>
      <c r="H41" s="155">
        <f t="shared" si="1"/>
        <v>0</v>
      </c>
      <c r="I41" s="231">
        <f t="shared" si="2"/>
        <v>0</v>
      </c>
    </row>
    <row r="42" spans="2:9">
      <c r="B42" s="237"/>
      <c r="C42" s="131"/>
      <c r="D42" s="238"/>
      <c r="E42" s="239"/>
      <c r="F42" s="155">
        <f t="shared" si="0"/>
        <v>0</v>
      </c>
      <c r="G42" s="239"/>
      <c r="H42" s="155">
        <f t="shared" si="1"/>
        <v>0</v>
      </c>
      <c r="I42" s="231">
        <f t="shared" si="2"/>
        <v>0</v>
      </c>
    </row>
    <row r="43" spans="2:9">
      <c r="B43" s="237"/>
      <c r="C43" s="131"/>
      <c r="D43" s="238"/>
      <c r="E43" s="239"/>
      <c r="F43" s="155">
        <f t="shared" si="0"/>
        <v>0</v>
      </c>
      <c r="G43" s="239"/>
      <c r="H43" s="155">
        <f t="shared" si="1"/>
        <v>0</v>
      </c>
      <c r="I43" s="231">
        <f t="shared" si="2"/>
        <v>0</v>
      </c>
    </row>
    <row r="44" spans="2:9">
      <c r="B44" s="237"/>
      <c r="C44" s="131"/>
      <c r="D44" s="238"/>
      <c r="E44" s="239"/>
      <c r="F44" s="155">
        <f t="shared" si="0"/>
        <v>0</v>
      </c>
      <c r="G44" s="239"/>
      <c r="H44" s="155">
        <f t="shared" si="1"/>
        <v>0</v>
      </c>
      <c r="I44" s="231">
        <f t="shared" si="2"/>
        <v>0</v>
      </c>
    </row>
    <row r="45" spans="2:9">
      <c r="B45" s="237"/>
      <c r="C45" s="131"/>
      <c r="D45" s="238"/>
      <c r="E45" s="239"/>
      <c r="F45" s="155">
        <f t="shared" si="0"/>
        <v>0</v>
      </c>
      <c r="G45" s="239"/>
      <c r="H45" s="155">
        <f t="shared" si="1"/>
        <v>0</v>
      </c>
      <c r="I45" s="231">
        <f t="shared" si="2"/>
        <v>0</v>
      </c>
    </row>
    <row r="46" spans="2:9">
      <c r="B46" s="237"/>
      <c r="C46" s="131"/>
      <c r="D46" s="238"/>
      <c r="E46" s="239"/>
      <c r="F46" s="155">
        <f t="shared" si="0"/>
        <v>0</v>
      </c>
      <c r="G46" s="239"/>
      <c r="H46" s="155">
        <f t="shared" si="1"/>
        <v>0</v>
      </c>
      <c r="I46" s="231">
        <f t="shared" si="2"/>
        <v>0</v>
      </c>
    </row>
    <row r="47" spans="2:9">
      <c r="B47" s="237"/>
      <c r="C47" s="131"/>
      <c r="D47" s="238"/>
      <c r="E47" s="239"/>
      <c r="F47" s="155">
        <f t="shared" si="0"/>
        <v>0</v>
      </c>
      <c r="G47" s="239"/>
      <c r="H47" s="155">
        <f t="shared" si="1"/>
        <v>0</v>
      </c>
      <c r="I47" s="231">
        <f t="shared" si="2"/>
        <v>0</v>
      </c>
    </row>
    <row r="48" spans="2:9">
      <c r="B48" s="237"/>
      <c r="C48" s="131"/>
      <c r="D48" s="238"/>
      <c r="E48" s="239"/>
      <c r="F48" s="155">
        <f t="shared" si="0"/>
        <v>0</v>
      </c>
      <c r="G48" s="239"/>
      <c r="H48" s="155">
        <f t="shared" si="1"/>
        <v>0</v>
      </c>
      <c r="I48" s="231">
        <f t="shared" si="2"/>
        <v>0</v>
      </c>
    </row>
    <row r="49" spans="2:9">
      <c r="B49" s="237"/>
      <c r="C49" s="131"/>
      <c r="D49" s="238"/>
      <c r="E49" s="239"/>
      <c r="F49" s="155">
        <f t="shared" si="0"/>
        <v>0</v>
      </c>
      <c r="G49" s="239"/>
      <c r="H49" s="155">
        <f t="shared" si="1"/>
        <v>0</v>
      </c>
      <c r="I49" s="231">
        <f t="shared" si="2"/>
        <v>0</v>
      </c>
    </row>
    <row r="50" spans="2:9">
      <c r="B50" s="237"/>
      <c r="C50" s="131"/>
      <c r="D50" s="238"/>
      <c r="E50" s="239"/>
      <c r="F50" s="155">
        <f t="shared" si="0"/>
        <v>0</v>
      </c>
      <c r="G50" s="239"/>
      <c r="H50" s="155">
        <f t="shared" si="1"/>
        <v>0</v>
      </c>
      <c r="I50" s="231">
        <f t="shared" si="2"/>
        <v>0</v>
      </c>
    </row>
    <row r="51" spans="2:9">
      <c r="B51" s="237"/>
      <c r="C51" s="131"/>
      <c r="D51" s="238"/>
      <c r="E51" s="239"/>
      <c r="F51" s="155">
        <f t="shared" si="0"/>
        <v>0</v>
      </c>
      <c r="G51" s="239"/>
      <c r="H51" s="155">
        <f t="shared" si="1"/>
        <v>0</v>
      </c>
      <c r="I51" s="231">
        <f t="shared" si="2"/>
        <v>0</v>
      </c>
    </row>
    <row r="52" spans="2:9">
      <c r="B52" s="237"/>
      <c r="C52" s="131"/>
      <c r="D52" s="238"/>
      <c r="E52" s="239"/>
      <c r="F52" s="155">
        <f t="shared" si="0"/>
        <v>0</v>
      </c>
      <c r="G52" s="239"/>
      <c r="H52" s="155">
        <f t="shared" si="1"/>
        <v>0</v>
      </c>
      <c r="I52" s="231">
        <f t="shared" si="2"/>
        <v>0</v>
      </c>
    </row>
    <row r="53" spans="2:9">
      <c r="B53" s="237"/>
      <c r="C53" s="131"/>
      <c r="D53" s="238"/>
      <c r="E53" s="239"/>
      <c r="F53" s="155">
        <f t="shared" si="0"/>
        <v>0</v>
      </c>
      <c r="G53" s="239"/>
      <c r="H53" s="155">
        <f t="shared" si="1"/>
        <v>0</v>
      </c>
      <c r="I53" s="231">
        <f t="shared" si="2"/>
        <v>0</v>
      </c>
    </row>
    <row r="54" spans="2:9">
      <c r="B54" s="237"/>
      <c r="C54" s="131"/>
      <c r="D54" s="238"/>
      <c r="E54" s="239"/>
      <c r="F54" s="155">
        <f t="shared" si="0"/>
        <v>0</v>
      </c>
      <c r="G54" s="239"/>
      <c r="H54" s="155">
        <f t="shared" si="1"/>
        <v>0</v>
      </c>
      <c r="I54" s="231">
        <f t="shared" si="2"/>
        <v>0</v>
      </c>
    </row>
    <row r="55" spans="2:9" ht="15.75" thickBot="1">
      <c r="B55" s="240"/>
      <c r="C55" s="134"/>
      <c r="D55" s="241"/>
      <c r="E55" s="242"/>
      <c r="F55" s="157">
        <f t="shared" si="0"/>
        <v>0</v>
      </c>
      <c r="G55" s="242"/>
      <c r="H55" s="157">
        <f t="shared" si="1"/>
        <v>0</v>
      </c>
      <c r="I55" s="233">
        <f t="shared" si="2"/>
        <v>0</v>
      </c>
    </row>
    <row r="56" spans="2:9" ht="15.75" thickBot="1"/>
    <row r="57" spans="2:9" ht="15.75" thickBot="1">
      <c r="E57" s="225" t="s">
        <v>145</v>
      </c>
      <c r="F57" s="250"/>
      <c r="G57" s="250"/>
      <c r="H57" s="226"/>
      <c r="I57" s="251">
        <f>SUM(I6:I55)</f>
        <v>0</v>
      </c>
    </row>
    <row r="58" spans="2:9" ht="15.75" thickBot="1"/>
    <row r="59" spans="2:9" ht="15.75" thickBot="1">
      <c r="E59" s="225" t="s">
        <v>144</v>
      </c>
      <c r="F59" s="250"/>
      <c r="G59" s="250"/>
      <c r="H59" s="226"/>
      <c r="I59" s="243"/>
    </row>
    <row r="60" spans="2:9" ht="15.75" thickBot="1"/>
    <row r="61" spans="2:9" ht="15.75" thickBot="1">
      <c r="E61" s="225" t="s">
        <v>70</v>
      </c>
      <c r="F61" s="250"/>
      <c r="G61" s="250"/>
      <c r="H61" s="226"/>
      <c r="I61" s="252">
        <f>I57+I59</f>
        <v>0</v>
      </c>
    </row>
  </sheetData>
  <sheetProtection password="E856" sheet="1" objects="1" scenarios="1"/>
  <mergeCells count="4">
    <mergeCell ref="E57:H57"/>
    <mergeCell ref="E59:H59"/>
    <mergeCell ref="E61:H61"/>
    <mergeCell ref="B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Information </vt:lpstr>
      <vt:lpstr>Summary </vt:lpstr>
      <vt:lpstr>Mains gas</vt:lpstr>
      <vt:lpstr>Mains renewable gas</vt:lpstr>
      <vt:lpstr>Mains electricity </vt:lpstr>
      <vt:lpstr>Mains renewable electricity</vt:lpstr>
      <vt:lpstr>Bottled gas</vt:lpstr>
      <vt:lpstr>Generator diesel</vt:lpstr>
      <vt:lpstr>Generator biodiesel </vt:lpstr>
      <vt:lpstr>Other renewable energy</vt:lpstr>
      <vt:lpstr>Lookup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Edcook</dc:creator>
  <cp:lastModifiedBy>Edcook</cp:lastModifiedBy>
  <dcterms:created xsi:type="dcterms:W3CDTF">2015-05-27T14:20:24Z</dcterms:created>
  <dcterms:modified xsi:type="dcterms:W3CDTF">2015-06-05T08:45:23Z</dcterms:modified>
</cp:coreProperties>
</file>